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ollenbaugh\Desktop\"/>
    </mc:Choice>
  </mc:AlternateContent>
  <xr:revisionPtr revIDLastSave="0" documentId="8_{F7DE0AE8-981B-426E-B1D4-30613D4F1DE8}" xr6:coauthVersionLast="47" xr6:coauthVersionMax="47" xr10:uidLastSave="{00000000-0000-0000-0000-000000000000}"/>
  <bookViews>
    <workbookView xWindow="-28920" yWindow="1545" windowWidth="29040" windowHeight="15840" xr2:uid="{00000000-000D-0000-FFFF-FFFF00000000}"/>
  </bookViews>
  <sheets>
    <sheet name="DRY FM&amp;COM.FM&amp;GRS" sheetId="1" r:id="rId1"/>
    <sheet name="GRAZING" sheetId="2" r:id="rId2"/>
    <sheet name="FALCON RNCH SALES-LINCOLN RANCH" sheetId="8" r:id="rId3"/>
    <sheet name="LDS TR.SALES" sheetId="7" r:id="rId4"/>
    <sheet name="IMP.COUNTY TR.SALES" sheetId="10" r:id="rId5"/>
    <sheet name="VAC.COUNTY TR.SALES" sheetId="6" r:id="rId6"/>
    <sheet name="SOUTH LIMON TR.SALES" sheetId="5" r:id="rId7"/>
    <sheet name="NORTH LIMON TR. SALES" sheetId="4" r:id="rId8"/>
    <sheet name="FOXX MESA RANCH" sheetId="9" r:id="rId9"/>
  </sheets>
  <definedNames>
    <definedName name="_xlnm.Print_Area" localSheetId="0">'DRY FM&amp;COM.FM&amp;GRS'!$A$171:$U$212</definedName>
    <definedName name="_xlnm.Print_Area" localSheetId="2">'FALCON RNCH SALES-LINCOLN RANCH'!$A$1:$T$17</definedName>
    <definedName name="_xlnm.Print_Area" localSheetId="8">'FOXX MESA RANCH'!$A$3:$X$23</definedName>
    <definedName name="_xlnm.Print_Area" localSheetId="1">GRAZING!$A$52:$X$84</definedName>
    <definedName name="_xlnm.Print_Area" localSheetId="4">'IMP.COUNTY TR.SALES'!$A$1:$Y$15</definedName>
    <definedName name="_xlnm.Print_Area" localSheetId="3">'LDS TR.SALES'!$A$1:$T$20</definedName>
    <definedName name="_xlnm.Print_Area" localSheetId="7">'NORTH LIMON TR. SALES'!$A$1:$X$23</definedName>
    <definedName name="_xlnm.Print_Area" localSheetId="6">'SOUTH LIMON TR.SALES'!$A$1:$AB$9</definedName>
    <definedName name="_xlnm.Print_Area" localSheetId="5">'VAC.COUNTY TR.SALES'!$A$1:$T$19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2" i="1" l="1"/>
  <c r="Q212" i="1"/>
  <c r="S208" i="1"/>
  <c r="O208" i="1"/>
  <c r="O84" i="2"/>
  <c r="Q84" i="2"/>
  <c r="O23" i="1"/>
  <c r="Q23" i="1"/>
  <c r="S30" i="2"/>
  <c r="O30" i="2"/>
  <c r="O49" i="2" s="1"/>
  <c r="Q30" i="2"/>
  <c r="Q49" i="2" s="1"/>
  <c r="O15" i="10"/>
  <c r="Q15" i="10"/>
  <c r="S15" i="10"/>
  <c r="S10" i="10"/>
  <c r="S43" i="2"/>
  <c r="S21" i="2"/>
  <c r="S76" i="2"/>
  <c r="S20" i="2"/>
  <c r="O204" i="1"/>
  <c r="S204" i="1" s="1"/>
  <c r="S9" i="10"/>
  <c r="P19" i="6"/>
  <c r="R19" i="6"/>
  <c r="T6" i="6"/>
  <c r="O199" i="1"/>
  <c r="S199" i="1" s="1"/>
  <c r="O195" i="1"/>
  <c r="S195" i="1" s="1"/>
  <c r="O191" i="1"/>
  <c r="S191" i="1" s="1"/>
  <c r="S187" i="1"/>
  <c r="S19" i="2"/>
  <c r="S9" i="1"/>
  <c r="S8" i="10"/>
  <c r="R6" i="9"/>
  <c r="S74" i="2"/>
  <c r="O185" i="1"/>
  <c r="S185" i="1" s="1"/>
  <c r="S23" i="1" l="1"/>
  <c r="O181" i="1"/>
  <c r="S181" i="1" s="1"/>
  <c r="O177" i="1"/>
  <c r="S177" i="1" s="1"/>
  <c r="S8" i="1"/>
  <c r="S18" i="2"/>
  <c r="S72" i="2"/>
  <c r="O161" i="1"/>
  <c r="S161" i="1" s="1"/>
  <c r="S70" i="2"/>
  <c r="O157" i="1"/>
  <c r="S157" i="1" s="1"/>
  <c r="O151" i="1"/>
  <c r="S151" i="1" s="1"/>
  <c r="O147" i="1"/>
  <c r="S147" i="1" s="1"/>
  <c r="O143" i="1"/>
  <c r="S143" i="1" s="1"/>
  <c r="O285" i="1"/>
  <c r="S285" i="1" s="1"/>
  <c r="O139" i="1"/>
  <c r="S139" i="1" s="1"/>
  <c r="S68" i="2"/>
  <c r="O281" i="1"/>
  <c r="S281" i="1" s="1"/>
  <c r="O135" i="1"/>
  <c r="S135" i="1" s="1"/>
  <c r="S7" i="10" l="1"/>
  <c r="S17" i="2"/>
  <c r="O276" i="1"/>
  <c r="S276" i="1" s="1"/>
  <c r="Q77" i="1"/>
  <c r="Q123" i="1"/>
  <c r="O131" i="1"/>
  <c r="S131" i="1" s="1"/>
  <c r="S7" i="1"/>
  <c r="O117" i="1"/>
  <c r="S116" i="1"/>
  <c r="S16" i="2"/>
  <c r="T5" i="6"/>
  <c r="S15" i="2"/>
  <c r="O271" i="1"/>
  <c r="S271" i="1" s="1"/>
  <c r="O267" i="1"/>
  <c r="S267" i="1" s="1"/>
  <c r="Q166" i="1" l="1"/>
  <c r="S66" i="2"/>
  <c r="O113" i="1"/>
  <c r="S113" i="1" s="1"/>
  <c r="S6" i="1"/>
  <c r="O109" i="1"/>
  <c r="S109" i="1" s="1"/>
  <c r="O105" i="1"/>
  <c r="S105" i="1" s="1"/>
  <c r="S14" i="2"/>
  <c r="S6" i="10"/>
  <c r="O261" i="1"/>
  <c r="S261" i="1" s="1"/>
  <c r="P20" i="7"/>
  <c r="R20" i="7"/>
  <c r="T20" i="7"/>
  <c r="T10" i="7"/>
  <c r="T9" i="7"/>
  <c r="T8" i="7"/>
  <c r="S64" i="2"/>
  <c r="T4" i="6"/>
  <c r="S13" i="2" l="1"/>
  <c r="S12" i="2"/>
  <c r="S62" i="2"/>
  <c r="O101" i="1"/>
  <c r="S101" i="1" s="1"/>
  <c r="S5" i="1"/>
  <c r="O97" i="1"/>
  <c r="S97" i="1" s="1"/>
  <c r="O93" i="1"/>
  <c r="S93" i="1" s="1"/>
  <c r="P17" i="8"/>
  <c r="R17" i="8"/>
  <c r="T6" i="8"/>
  <c r="T5" i="8"/>
  <c r="S60" i="2"/>
  <c r="T7" i="7"/>
  <c r="O89" i="1"/>
  <c r="S89" i="1" s="1"/>
  <c r="S58" i="2"/>
  <c r="O85" i="1"/>
  <c r="S85" i="1" s="1"/>
  <c r="S84" i="2" l="1"/>
  <c r="O247" i="1"/>
  <c r="S247" i="1" s="1"/>
  <c r="O70" i="1"/>
  <c r="S70" i="1" s="1"/>
  <c r="T6" i="7" l="1"/>
  <c r="O66" i="1"/>
  <c r="S66" i="1" s="1"/>
  <c r="O62" i="1"/>
  <c r="S62" i="1" s="1"/>
  <c r="S11" i="2"/>
  <c r="S5" i="10"/>
  <c r="O58" i="1"/>
  <c r="S58" i="1" s="1"/>
  <c r="S10" i="2"/>
  <c r="O240" i="1"/>
  <c r="S240" i="1" s="1"/>
  <c r="O54" i="1"/>
  <c r="S54" i="1" s="1"/>
  <c r="O50" i="1"/>
  <c r="S50" i="1" s="1"/>
  <c r="S9" i="2"/>
  <c r="S4" i="10"/>
  <c r="S4" i="1"/>
  <c r="S8" i="2"/>
  <c r="O46" i="1"/>
  <c r="Q253" i="1"/>
  <c r="Q290" i="1" s="1"/>
  <c r="O235" i="1"/>
  <c r="S235" i="1" s="1"/>
  <c r="T4" i="7"/>
  <c r="T5" i="7"/>
  <c r="S7" i="2"/>
  <c r="T4" i="8"/>
  <c r="S56" i="2"/>
  <c r="O230" i="1"/>
  <c r="S230" i="1" s="1"/>
  <c r="O77" i="1" l="1"/>
  <c r="S46" i="1"/>
  <c r="O225" i="1"/>
  <c r="S225" i="1" s="1"/>
  <c r="O221" i="1"/>
  <c r="O123" i="1" l="1"/>
  <c r="S123" i="1" s="1"/>
  <c r="O253" i="1"/>
  <c r="O290" i="1" s="1"/>
  <c r="S221" i="1"/>
  <c r="S6" i="2"/>
  <c r="O166" i="1" l="1"/>
  <c r="S290" i="1"/>
  <c r="S253" i="1"/>
  <c r="S212" i="1" l="1"/>
  <c r="S166" i="1"/>
  <c r="S77" i="1"/>
  <c r="N23" i="9" l="1"/>
  <c r="P23" i="9"/>
  <c r="S49" i="2" l="1"/>
  <c r="R23" i="9" l="1"/>
  <c r="N23" i="4" l="1"/>
  <c r="P23" i="4"/>
  <c r="O39" i="1"/>
  <c r="Q39" i="1"/>
  <c r="T19" i="6" l="1"/>
  <c r="R23" i="4"/>
  <c r="T17" i="8"/>
  <c r="S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Lincoln County</author>
  </authors>
  <commentList>
    <comment ref="N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Lincoln County: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Lincoln County</author>
  </authors>
  <commentList>
    <comment ref="N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Lincoln County: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<sst xmlns="http://schemas.openxmlformats.org/spreadsheetml/2006/main" count="893" uniqueCount="397">
  <si>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</si>
  <si>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</si>
  <si>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</si>
  <si>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</si>
  <si>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</si>
  <si>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</si>
  <si>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</si>
  <si>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</si>
  <si>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</si>
  <si>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</si>
  <si>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</si>
  <si>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</si>
  <si>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</si>
  <si>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</si>
  <si>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</si>
  <si>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</si>
  <si>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</si>
  <si>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</si>
  <si>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</si>
  <si>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</si>
  <si>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</si>
  <si>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</si>
  <si>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</si>
  <si>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</si>
  <si>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</si>
  <si>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</si>
  <si>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</si>
  <si>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</si>
  <si>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</si>
  <si>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</si>
  <si>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</si>
  <si>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</si>
  <si>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</si>
  <si>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</si>
  <si>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</si>
  <si>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</si>
  <si>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</si>
  <si>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</si>
  <si>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</si>
  <si>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</si>
  <si>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</si>
  <si>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COMBINATION IRRIGATION, DRY FARM &amp; GRASS</t>
  </si>
  <si>
    <t>RECPT.#</t>
  </si>
  <si>
    <t>PAGE 1</t>
  </si>
  <si>
    <t>FOXX MESA RANCH</t>
  </si>
  <si>
    <t>W2 SEC. 17; SEC. 18 E. OF C.R. 2; W2 SEC. 20 T14S R59W</t>
  </si>
  <si>
    <t># IMP ON</t>
  </si>
  <si>
    <t>TAX ROLL</t>
  </si>
  <si>
    <t>OUTBLDGS</t>
  </si>
  <si>
    <t>RECPT #</t>
  </si>
  <si>
    <t>PAGE 2</t>
  </si>
  <si>
    <t>PAGE 3</t>
  </si>
  <si>
    <t>PAGE 4</t>
  </si>
  <si>
    <t>1G</t>
  </si>
  <si>
    <t>1F</t>
  </si>
  <si>
    <t>2021 SALES</t>
  </si>
  <si>
    <t>SALES: 2021</t>
  </si>
  <si>
    <t>N. 85.1 AC OF SW4 SEC. 22-8-54</t>
  </si>
  <si>
    <t>MARY HOLVERSON</t>
  </si>
  <si>
    <t>CARL DOUGLAS MARTIN</t>
  </si>
  <si>
    <t>354432</t>
  </si>
  <si>
    <t>RTI</t>
  </si>
  <si>
    <t>284702100041   284702100042</t>
  </si>
  <si>
    <t>LOT 2 (NW4NE4) &amp; LOT 4 (NW4NW4) SEC. 2-11-53</t>
  </si>
  <si>
    <t>STEPHEN FREDERICK &amp; ANN DONAHUE MOORE</t>
  </si>
  <si>
    <t>RAMPART LAND, LLC</t>
  </si>
  <si>
    <t>3G</t>
  </si>
  <si>
    <t>SE4SW4 SEC 2-9-53</t>
  </si>
  <si>
    <t>GAYLEEN MORGAN</t>
  </si>
  <si>
    <t>JONATHAN &amp; JOSIE HART  JT</t>
  </si>
  <si>
    <t>2G</t>
  </si>
  <si>
    <t>311710200047   311709100046   311708300061   311715300048   311717100062   311717200049</t>
  </si>
  <si>
    <t>S2 SEC. 8; ALL SEC 9; SW4, NE4, NW4, SE4 SEC. 10; N2, S2 SEC. 15; W2, E2 LESS 2 AC SEC. 17-13-56</t>
  </si>
  <si>
    <t>PHILLIP J &amp; MAURA MCKENNA SALTER - TRUSTEES</t>
  </si>
  <si>
    <t>KEVIN L SALTER</t>
  </si>
  <si>
    <t>3F</t>
  </si>
  <si>
    <t>4F</t>
  </si>
  <si>
    <t>FAMILY (1/2 INT)</t>
  </si>
  <si>
    <t>W2E2NE4 SEC. 11-14-58</t>
  </si>
  <si>
    <t>CHARLES &amp; VICKI GIEBNER</t>
  </si>
  <si>
    <t>DAVID ROCCO</t>
  </si>
  <si>
    <t>354575</t>
  </si>
  <si>
    <t>4G</t>
  </si>
  <si>
    <t>NW4NW4 SEC, 30-15-59 (TR #23)</t>
  </si>
  <si>
    <t>ALAN M &amp; NANCY BUMPUS</t>
  </si>
  <si>
    <t>COLLIN NORTHROP</t>
  </si>
  <si>
    <t>VACANT</t>
  </si>
  <si>
    <t>332104400003   332104100004   332104100005</t>
  </si>
  <si>
    <t>NE4NW4SE4, NE4SW4NE4, 4TH 4 AC. FROM S. SIDE OF N2SE4NE4 SEC. 4-14-53</t>
  </si>
  <si>
    <t>RAMPART LAND LLC</t>
  </si>
  <si>
    <t>ALAN &amp; SHERRI CARR  JT</t>
  </si>
  <si>
    <t>354606</t>
  </si>
  <si>
    <t>SW4NW4 SEC. 1-14-58</t>
  </si>
  <si>
    <t>ALBERT HYPOLITE</t>
  </si>
  <si>
    <t>E2W2NE4 SEC. 6-14-57</t>
  </si>
  <si>
    <t>PENGUIN HILL, LLC</t>
  </si>
  <si>
    <t>CLARENCE D SMITH</t>
  </si>
  <si>
    <t>311331100023   331906100008   305503100004   305505100047   331701000001   331710200045   331716100046   311526200016   331723100047   285319100034</t>
  </si>
  <si>
    <t>ALL SEC. 31-13-54; ALL LESS 2 AC TO LINC. CO. SEC. 6; 24 AC TR IN N2 SEC. 7-14-54; ALL SEC. 3; ALL SEC. 5; ALL SEC. 9-12-56; W2 SEC. 26; ALL SEC. 27; ALL SEC. 28; ALL SEC. 29; ALL SEC. 32; ALL SEC. 33; E2, E2NW4, NW4NW4, E2SW4 SEC. 34; ALL SEC. 35-13-55; ALL SEC. 1; ALL SEC. 2; ALL SEC. 3; ALL SEC. 4; ALL SEC. 5; ALL SEC. 9; E2, W2W2, E2W2 SEC. 10; ALL SEC. 11; W2 SEC 12; ALL SEC. 13; ALL SEC. 14; ALL SEC. 15; ALL SEC. 16-14-55</t>
  </si>
  <si>
    <t>TEE CROSS RANCHES LLC FKA T-CROSS PROPERTIES LLC FKA BJ RANCHES, LLC</t>
  </si>
  <si>
    <t>SDJ RANCH'S LLC</t>
  </si>
  <si>
    <t>N2 LESS 14.16 AC IN NW4 SEC. 1-8-53</t>
  </si>
  <si>
    <t>GORDON OLSON</t>
  </si>
  <si>
    <t>MICHAEL W &amp; COLLEEN D LUFT  JT</t>
  </si>
  <si>
    <t>LOT 4 (NW4NW4) SEC. 2-11-53</t>
  </si>
  <si>
    <t>BRET HUNTER</t>
  </si>
  <si>
    <t>354764</t>
  </si>
  <si>
    <t>NE4 SEC. 3-15-56</t>
  </si>
  <si>
    <t>ROGER &amp; ROSALYN STONE</t>
  </si>
  <si>
    <t>COLE &amp; CHRISTY JAMES  JT</t>
  </si>
  <si>
    <t>354787</t>
  </si>
  <si>
    <t>5F</t>
  </si>
  <si>
    <t>3.19 AC TR IN NE4NW4 SEC. 29-17-56</t>
  </si>
  <si>
    <t>DAWN RENEE PETERSON</t>
  </si>
  <si>
    <t>MARISSA MAE HARRIS</t>
  </si>
  <si>
    <t>LOT 2 (NW4NE4) SEC. 2-11-53</t>
  </si>
  <si>
    <t>SANTOS CECENA, CONSUELO MENDOZA  JT</t>
  </si>
  <si>
    <t>SW4, W2NW4, SE4NW4 SEC. 26-16-55</t>
  </si>
  <si>
    <t>MARION SEYMOUR</t>
  </si>
  <si>
    <t>DAVID L ANSLEY</t>
  </si>
  <si>
    <t>W2SW4 SEC. 23-16-55</t>
  </si>
  <si>
    <t>357933100139   363703100069   357928100089</t>
  </si>
  <si>
    <t>E2, E2NW4, E2W2NW4, SW4 SEC. 28; N2 SEC. 33; ALL SEC. 34; 212.75 AC IN SEC. 35-16-55; LOT 1 &amp; LOT 2, S2NE4, N2SE4 SEC. 3-17-55</t>
  </si>
  <si>
    <t>JERRY R &amp; MARION I SEYMOUR</t>
  </si>
  <si>
    <t>BRITTEN FARMS, LLC</t>
  </si>
  <si>
    <t>5G</t>
  </si>
  <si>
    <t>SW4NW4 SEC 17-14-57</t>
  </si>
  <si>
    <t>THOMAS E &amp; DEBRA LYNN MILLER</t>
  </si>
  <si>
    <t>BETTY CLARK</t>
  </si>
  <si>
    <t>354836</t>
  </si>
  <si>
    <t>SE4 SEC. 30-11-55</t>
  </si>
  <si>
    <t>SUE MARIE BARNARD, LEE ANN FENSKE, TIMOTHY D FENSKE</t>
  </si>
  <si>
    <t>JUAN CARLOS MORA AGUAYE, BIANCA O. MORA  JT</t>
  </si>
  <si>
    <t>20 AC TR IN SW4 SEC. 12-12-54</t>
  </si>
  <si>
    <t>DELORES EIKENBERG</t>
  </si>
  <si>
    <t>JESSCIA RAE WEEKS</t>
  </si>
  <si>
    <t>S2S2NW4 SEC 11-14-58</t>
  </si>
  <si>
    <t>BRADLEY &amp; BRENT SCHMEISER - P.R.'S</t>
  </si>
  <si>
    <t>DEBRA L. FRAZIER</t>
  </si>
  <si>
    <t>354919</t>
  </si>
  <si>
    <t>1/6: SE4 SEC. 17-14-59</t>
  </si>
  <si>
    <t>THE ROBERT L. SCHWAB TRUST</t>
  </si>
  <si>
    <t>THE ROGER &amp; KRISTINE MALY FAMILY TRUST</t>
  </si>
  <si>
    <t>FAMILY</t>
  </si>
  <si>
    <t>THE ROBERT L SCHWAB TRUST</t>
  </si>
  <si>
    <t>JOHN P &amp; KIMBERLY A  MALY  JT</t>
  </si>
  <si>
    <t>NW4SE4 SEC. 5-14-57</t>
  </si>
  <si>
    <t>ADANA C SCARPINO</t>
  </si>
  <si>
    <t>CARL BEEBE, TRENT DEINES</t>
  </si>
  <si>
    <t>NW4NE4 SEC. 15-14-58</t>
  </si>
  <si>
    <t>SHARON MICHELE ROSS</t>
  </si>
  <si>
    <t>JACK L PFOST</t>
  </si>
  <si>
    <t>E2 SEC. 1; E2, NW4 SEC. 11; ALL SEC 12-7-53</t>
  </si>
  <si>
    <t>RAYMOND ENDERSON</t>
  </si>
  <si>
    <t>JARROD &amp; TRENT LEOFFLER</t>
  </si>
  <si>
    <t>2F</t>
  </si>
  <si>
    <t>1SP</t>
  </si>
  <si>
    <t>GR PIT</t>
  </si>
  <si>
    <t>SE4 SEC. 35-9-53</t>
  </si>
  <si>
    <t>JOHN W RUEBESAM  ETAL</t>
  </si>
  <si>
    <t>ROBERT L &amp; SHERMALEE EIKERMANN  JT</t>
  </si>
  <si>
    <t>363920300013   363918100011   364113100008   363908300007</t>
  </si>
  <si>
    <t>S2 SEC. 8; E2E2 SEC. 17; W2 LESS NE4NE4SW4, W2E2 SEC. 18; W2 SEC. 19; SW4, W2SE4, SE4SE4, NE4NE4 SEC. 20; W2 SEC. 21; NW4, N2SW4, SW4SW4 SEC. 28; ALL LESS 3.19 AC IN NE4NW4 SEC. 29-17-56; E2, E2W2 SEC 13; E2 SEC 24; NE4NE4 SEC. 25-17-57</t>
  </si>
  <si>
    <t>CHAMBERS LAND, LLC</t>
  </si>
  <si>
    <t>EDMUNDSON RANCHES, LLC</t>
  </si>
  <si>
    <t>355018</t>
  </si>
  <si>
    <t>385.75 AC TR IN SEC. 1-10-53</t>
  </si>
  <si>
    <t>BRYAN E. MILBURN</t>
  </si>
  <si>
    <t>MICHAEL &amp; MISTY MURPHY  JT</t>
  </si>
  <si>
    <t>NE4NE4 SEC 10-14-58</t>
  </si>
  <si>
    <t>BIG FAMILY LIVING TRUST</t>
  </si>
  <si>
    <t>JOHN B &amp; AMY LOUISE CHAMPION JT</t>
  </si>
  <si>
    <t>VAC</t>
  </si>
  <si>
    <t>E2NE4, NE4SE4 SEC. 26-11-55</t>
  </si>
  <si>
    <t>LOR A NUNN</t>
  </si>
  <si>
    <t>KEVIN L &amp; LAURA M POSS  JT</t>
  </si>
  <si>
    <t>355066</t>
  </si>
  <si>
    <t>SW4SE4 SEC 30-15-59  (TR #10)</t>
  </si>
  <si>
    <t>BS LAND LLC</t>
  </si>
  <si>
    <t>LAURENCE MILES</t>
  </si>
  <si>
    <t>SW4NE4 SEC. 30-15-59  (TR#12)</t>
  </si>
  <si>
    <t>JOSEFINA FERNANDEZ TRUSTEE</t>
  </si>
  <si>
    <t>FRANCO VALENTIN LOYOLA  ETAL</t>
  </si>
  <si>
    <t>E2 SEC. 8-16-55</t>
  </si>
  <si>
    <t>LOIS M GRAM</t>
  </si>
  <si>
    <t>NICHOLAS D RIESNER</t>
  </si>
  <si>
    <t>NE4, N2NW4 SEC. 14-13-56</t>
  </si>
  <si>
    <t>LARRY W PARKER</t>
  </si>
  <si>
    <t>TIMOTHY HERMAN FRITZLER, TRISHA LYNN FRITZLER  JT</t>
  </si>
  <si>
    <t>W2 SEC. 13-13-56</t>
  </si>
  <si>
    <t>MARVIN L &amp; GENE ESTELLE THALLER</t>
  </si>
  <si>
    <t>TIMOTHY HERMAN &amp; TRISHA LYNN FRITZLER</t>
  </si>
  <si>
    <t>E2 LESS TRACT SEC 13; SE4 SEC. 14; NW4 SEC. 24-13-56</t>
  </si>
  <si>
    <t>J DAN &amp; TAMMY D LEVALLEY</t>
  </si>
  <si>
    <t>JOE J FRITZLER</t>
  </si>
  <si>
    <t>284704200006   279730100017   279932400041   279932400042   284904100049   284904100050   284932100104</t>
  </si>
  <si>
    <t>SW4SE4, SE4SE4 SEC. 32-10-53; NW4 SEC. 4-11-53; NE4 SEC. 30-10-54; LOT 1 S OF UPRR; LOT 2 BETWEEN UPRR &amp; HWY SEC. 4; LOT 1 N OF HWY ROW LESS 10 AC TR ON E SIDE &amp; LESS .61 AC M/L TO CDOT, TR IN LOT 2 N OF HWY ROW SEC 4; N2N2, S2NW4, SW4NE4, NW4SW4 SEC 32 LESS 40 AC TR IN N2 IN T11S R54W</t>
  </si>
  <si>
    <t>PATRICIA DEEANNE KAHLER</t>
  </si>
  <si>
    <t>LIBERTY LAND &amp; CATTLE LLC</t>
  </si>
  <si>
    <t>355074</t>
  </si>
  <si>
    <t>40 AC TR IN N2 SEC. 32-11-54</t>
  </si>
  <si>
    <t>KEITH A &amp; MARLA S RICE  JT</t>
  </si>
  <si>
    <t>355073</t>
  </si>
  <si>
    <t>ALL SEC 19; ALL SEC 30-17-59</t>
  </si>
  <si>
    <t>PERRY BROTHERS, LLC</t>
  </si>
  <si>
    <t>LEADER LAND COMPANY, LLC</t>
  </si>
  <si>
    <t>355236</t>
  </si>
  <si>
    <t>35 AC IN E2 SEC. 8-9-56</t>
  </si>
  <si>
    <t>HARVEY F &amp; GABRIELLE GOODMAN</t>
  </si>
  <si>
    <t>ROCKY &amp; CHERYL ROCKWELL  JT</t>
  </si>
  <si>
    <t>26 AC TR IN S2SE4 SEC. 32-8-54</t>
  </si>
  <si>
    <t>ROSS J &amp; SHARON M HANSEN</t>
  </si>
  <si>
    <t>ROBERT K &amp; STACY LARSON  JT</t>
  </si>
  <si>
    <t>355268</t>
  </si>
  <si>
    <t>N2E2W2NW4 SEC. 5-14-57</t>
  </si>
  <si>
    <t>CARL S HIGH</t>
  </si>
  <si>
    <t>MINDFUL RENOVATIONS, LLC</t>
  </si>
  <si>
    <t>S2E2W2NW4 SEC 5-14-57</t>
  </si>
  <si>
    <t>MICHAEL S HIGH</t>
  </si>
  <si>
    <t>SCOTT G &amp; PAULINE WALKER  JT</t>
  </si>
  <si>
    <t>225514100018   225516100020</t>
  </si>
  <si>
    <t>ALL SEC 14, E2 SEC 16-6-55</t>
  </si>
  <si>
    <t>BARBARA PACKARD, P.R.</t>
  </si>
  <si>
    <t>ROBERT E BOYD</t>
  </si>
  <si>
    <t>355347</t>
  </si>
  <si>
    <t>N2NW4NW4NW4 SEC 20-11-54</t>
  </si>
  <si>
    <t>KRISTOFER WHITED, MADELYN QUIGLEY</t>
  </si>
  <si>
    <t>TERRY JEAN CHAVEZ</t>
  </si>
  <si>
    <t>18.64 AC IN NW4 SEC. 16-9-56</t>
  </si>
  <si>
    <t>RAINES SIDNEY GENE ETAL CO-PR'S OF MARION RAINES ESTATE</t>
  </si>
  <si>
    <t>ROGER GUZMAN</t>
  </si>
  <si>
    <t>355316</t>
  </si>
  <si>
    <t>E2SE4, SW2SE4, SE4NE4 SEC. 2-6-53</t>
  </si>
  <si>
    <t>D. EARL SAFFER TR-D. EARL SAFFER TRSTEE</t>
  </si>
  <si>
    <t>TRUSTON LEE &amp; BETTE JO FISHER</t>
  </si>
  <si>
    <t>LOTS 1,2,3,4, SW4NE4, NW4SE4, SE4NW4 SEC. 2-6-53</t>
  </si>
  <si>
    <t>CORA LILLIAN COBURN REV TRUST</t>
  </si>
  <si>
    <t>N2NW4 SEC. 1-6-53</t>
  </si>
  <si>
    <t>D. EARL SAFFER TRUST</t>
  </si>
  <si>
    <t>S2 SEC 2; N2 SEC. 11-8-52</t>
  </si>
  <si>
    <t>THE OFFICE OF THE LARIMER CNTY PUBLIC ADMINISTRATO -PR</t>
  </si>
  <si>
    <t>DEAN L &amp; DONNA K SAFFER  JT</t>
  </si>
  <si>
    <t>S2 LESS TRS SEC 17-16-59</t>
  </si>
  <si>
    <t>RENEE L &amp; ORALIA P SUCHIL</t>
  </si>
  <si>
    <t>BERNARD SMALL</t>
  </si>
  <si>
    <t>355449</t>
  </si>
  <si>
    <t>279319300014   305716200065   305728100066</t>
  </si>
  <si>
    <t>S2 SEC. 19-10-56; W2 SEC. 16; N2 SEC. 28-12-55</t>
  </si>
  <si>
    <t>DIANA LYNN QUINN</t>
  </si>
  <si>
    <t>AUDREY PATRICE ROSE</t>
  </si>
  <si>
    <t>SE4 SEC. 8-8-53</t>
  </si>
  <si>
    <t>JUDITH A. OAKLEY</t>
  </si>
  <si>
    <t>WITT BOYS, INC</t>
  </si>
  <si>
    <t>E2 SEC 8; ALL SEC 9-16-56</t>
  </si>
  <si>
    <t>JARED LANE LINDT</t>
  </si>
  <si>
    <t>ADAM DON, SARAH CATHLEEN NUSS  JT</t>
  </si>
  <si>
    <t>355488</t>
  </si>
  <si>
    <t>IVAN &amp; ALLEGRA SPENCE  JT</t>
  </si>
  <si>
    <t>ALL SEC 21-16-59</t>
  </si>
  <si>
    <t>CAROL L DOTY - TRUSTEE</t>
  </si>
  <si>
    <t>CHARLES J &amp; MARY ANN TANZELLA  JT</t>
  </si>
  <si>
    <t>355501</t>
  </si>
  <si>
    <t>E2 SEC. 33-14-59</t>
  </si>
  <si>
    <t xml:space="preserve">LEROY MEINZER &amp; ROBERTA MOORE-MEINZER  </t>
  </si>
  <si>
    <t>REBECCA WHITNEY &amp; BRIAN HORNER  JT</t>
  </si>
  <si>
    <t>SW4 SEC 1-10-52</t>
  </si>
  <si>
    <t>LLOYD W &amp; DEBRA D GITTEMEIER</t>
  </si>
  <si>
    <t>NDTCO, AS TRUSTEE, FBO RICK A ROME IRA</t>
  </si>
  <si>
    <t>W2W2NW4 SEC 28 LESS 30 AC TR; SE4SE4, E2SE4NE4, E2NE4SE4 SEC 29-16-55</t>
  </si>
  <si>
    <t>KIEL &amp; MARISSA RAFFERTY</t>
  </si>
  <si>
    <t>JUSTIN COOK</t>
  </si>
  <si>
    <t>330903100091   330904100108</t>
  </si>
  <si>
    <t>LOTS 1,2,3,4, S2N2, S2 SEC. 3; LOT 1, 2, S2NE4 SEC. 14-14-59</t>
  </si>
  <si>
    <t>ALECIA K MUNSON</t>
  </si>
  <si>
    <t>RF MANAGEMENT LLC</t>
  </si>
  <si>
    <t>1 SP</t>
  </si>
  <si>
    <t>305732100071   305728300070</t>
  </si>
  <si>
    <t>S2 SEC 28, E2 SEC 32-12-55</t>
  </si>
  <si>
    <t>MICHAEL VAUGHN</t>
  </si>
  <si>
    <t>R. JAY JOLLY RANCH LLC</t>
  </si>
  <si>
    <t>355571</t>
  </si>
  <si>
    <t>10 AC IN NW4NW4NW4 SEC 22-11-54</t>
  </si>
  <si>
    <t>RYAN L &amp; MANDY BUSH</t>
  </si>
  <si>
    <t>DESTRIE &amp; JOSHUA HENRY  JT</t>
  </si>
  <si>
    <t>N2 LESS 40 AC SEC 26; N2 SEC. 2715-55</t>
  </si>
  <si>
    <t>CRAIG BUDGE - P.R.</t>
  </si>
  <si>
    <t>ADAM RUSSELL &amp; ANNA CATHERINE STONE  JT</t>
  </si>
  <si>
    <t>279922100068   279934100069   279927200054</t>
  </si>
  <si>
    <t>S2 SEC. 22; ALL SEC. 23; W2 LESS E2E2NW4 AND LESS E2E2NE4SW4 SEC. 27; W2, W2SE4, SE4SE4, S2NE4SE4, NW4NE4SE4, SWNE4, S2S2NW4NE4, W2W2SE4NE4 SEC. 34-10-53</t>
  </si>
  <si>
    <t>MARK &amp; HOLLY MOHORCICH</t>
  </si>
  <si>
    <t>DIHLE CHATTEL TRUST</t>
  </si>
  <si>
    <t>40 AC M/L IN SE4 SEC 31-14-55</t>
  </si>
  <si>
    <t>ROSALYN J &amp; ROGER H STONE</t>
  </si>
  <si>
    <t>BRET &amp; MCKENZI STONE  JT</t>
  </si>
  <si>
    <t>355644</t>
  </si>
  <si>
    <t>W2 SEC. 20; ALL SEC 30; ALL LESS 40 AC IN SE4 SEC 31-14-55</t>
  </si>
  <si>
    <t>ROSALYN J &amp; ROGER  H STONE</t>
  </si>
  <si>
    <t>BRETT THOMAS &amp; MCKENZI KAY STONE  JT</t>
  </si>
  <si>
    <t>NW4 SEC 28 LESS 7.51 AC TR; E2, SW4 SEC. 29 LESS 16 AC; NW4 SEC 32-14-59</t>
  </si>
  <si>
    <t>JAMES E. VINSON, SR; ROBERT L. VINSON III; ANNA LEE VINSON</t>
  </si>
  <si>
    <t>POLO BROWN COMPANY</t>
  </si>
  <si>
    <t>SE4 SEC 32-6-53</t>
  </si>
  <si>
    <t>CAROL E. BURCHFIELD -TRUSTEE</t>
  </si>
  <si>
    <t>STUART &amp; SUSAN MCFARLAND  JT</t>
  </si>
  <si>
    <t>SE4 SEC 20-8-54</t>
  </si>
  <si>
    <t>JEANNE M ELLIOTT; WILLIAM ROBERT STRAMP</t>
  </si>
  <si>
    <t>F. NEAL EWING; LAURA L MONKS</t>
  </si>
  <si>
    <t>258112200103   258112202002</t>
  </si>
  <si>
    <t xml:space="preserve">29.78 AC TR M/L NW4 SEC. 12-9-56; LOTS 5 &amp; 20 BLK A; ALL BLK B; LOTS 1-10 INC BLK C, WEST PARK; NORTH BOVINA LINCOLN COUNTY, COLORADO </t>
  </si>
  <si>
    <t>THE SITTON FAMILY LIMITED PARTNERSHIP</t>
  </si>
  <si>
    <t>SUZANNE K DAVEY</t>
  </si>
  <si>
    <t>W2 SEC 2 LESS 1 AC; ALL SEC 3 LESS 93.5 AC TR 8-53</t>
  </si>
  <si>
    <t>BRENT FARMS, LLC</t>
  </si>
  <si>
    <t>FR EXTEX, LLC</t>
  </si>
  <si>
    <t xml:space="preserve">SP </t>
  </si>
  <si>
    <t>E2 LESS 35 AC TR M/L SEC 30-14-59</t>
  </si>
  <si>
    <t>LARRY G BACK, SHELBY CLINTON PHIPPS</t>
  </si>
  <si>
    <t>MERLE F &amp; CYNTHIA L THOMAS  JT</t>
  </si>
  <si>
    <t>355786</t>
  </si>
  <si>
    <t>NW4 SEC 19-6-53; E2, SW4 SEC 24-6-54</t>
  </si>
  <si>
    <t>GORDON, JOHN &amp; RICHARD SMITH</t>
  </si>
  <si>
    <t>JOHN D &amp; CHERYL E THOMPSON  JT</t>
  </si>
  <si>
    <t>E2 SEC 18 LESS TRACT-15-59</t>
  </si>
  <si>
    <t>LYNNE MULLINS</t>
  </si>
  <si>
    <t>ROBERT C LUERSSEN JR; REGINA L SWEAT-LUERSSEN  JT</t>
  </si>
  <si>
    <t>355720</t>
  </si>
  <si>
    <t>PARCEL IN N2 SEC. 34-10-56</t>
  </si>
  <si>
    <t>THE OPAL L. SKINNER REV TRUST</t>
  </si>
  <si>
    <t>THE KIRSTEN KYLE SINN LIVING TRUST</t>
  </si>
  <si>
    <t>THE OPAL L. SKINNER REVOCABLE TRUST</t>
  </si>
  <si>
    <t>THE SKINNER FAMILY JOINT LIVING TRUST</t>
  </si>
  <si>
    <t>285302100135   279333100105</t>
  </si>
  <si>
    <t>E2 SEC 33-10-56; ALL SEC 2 LESS N. 13.23 AC OF THE NE 80 AC OF THE NE4 11-56</t>
  </si>
  <si>
    <t>N2 &amp; SW4 LESS 2 TRACTS, SE4 SEC 34-10-56</t>
  </si>
  <si>
    <t>LARRY &amp; GRACE SKINNER  JT</t>
  </si>
  <si>
    <t>NW4NE4 SEC 15-14-58</t>
  </si>
  <si>
    <t>JACK L. PFOST</t>
  </si>
  <si>
    <t>CARLOS URRUTIA MARTINEZ, CRISTIAN URRUTIA FLORES</t>
  </si>
  <si>
    <t>N2 SEC 5-15-59</t>
  </si>
  <si>
    <t>MARK &amp; LINDA JAMES LIVING TRUST</t>
  </si>
  <si>
    <t>TREY &amp; KATJA JAMES  JT</t>
  </si>
  <si>
    <t>355875</t>
  </si>
  <si>
    <t>TR OF LAND IN W2 SEC 17-14-59.  TR #6 FOXX MESA</t>
  </si>
  <si>
    <t>SOCORRO CAZARES</t>
  </si>
  <si>
    <t>KEVIN VELASCO, JULIA LINDA NUNES</t>
  </si>
  <si>
    <t>SE4NE4 LESS 5 AC SEC 6-11-54</t>
  </si>
  <si>
    <t>KEITH A &amp; MARLA S RICE</t>
  </si>
  <si>
    <t>JUSTIN D MCATEE</t>
  </si>
  <si>
    <t>40 AC TR M/L IN S2 SEC 31-10-56</t>
  </si>
  <si>
    <t>RAINES FARMS LLLP</t>
  </si>
  <si>
    <t>CLINTON B III &amp; GAIL R RUSHING  JT</t>
  </si>
  <si>
    <t>311731100052   311730100051   331506100006   311718300050</t>
  </si>
  <si>
    <t>NORRIS K PATTON</t>
  </si>
  <si>
    <t>PERRY, PATRICIA, BRIAN &amp; DONALD WHITE</t>
  </si>
  <si>
    <t>355945</t>
  </si>
  <si>
    <t>S2 SEC 18; ALL SEC 19; S2, NW4, S2NE4, N2NE4 SEC 30; E2,. W2W2, E2SW4, SE4NW4 SEC 31-13-56; E2 LESS 10 AC SEC 6-14-56</t>
  </si>
  <si>
    <t>1/12 INT: SE4 SEC. 10-16-55</t>
  </si>
  <si>
    <t>KURT SCHNEIDER</t>
  </si>
  <si>
    <t>STEVEN E BAILEY</t>
  </si>
  <si>
    <t>1/6 INT: SE4 SEC 10-16-55</t>
  </si>
  <si>
    <t>WILLIAM BRYON &amp; CAROLINE FERN SUTHERLAND REVOCABLE TRUST</t>
  </si>
  <si>
    <t>1/3 INT: SE4 SEC. 10-16-55</t>
  </si>
  <si>
    <t>SCHNEIDER EUGENE E - PR FOR WALLACE SCHNEIDER</t>
  </si>
  <si>
    <t>2.18 AC TR IN NE4SE4 SEC 32-10-54</t>
  </si>
  <si>
    <t>JULIE DAVIS - PR FOR VICKI WARE</t>
  </si>
  <si>
    <t>LUCAS N &amp; MEGAN HOHL  JT</t>
  </si>
  <si>
    <t>10 AC IN LOT 5 &amp; LOT 6 SEC 6-11-54</t>
  </si>
  <si>
    <t>ELIZABETH L. COX</t>
  </si>
  <si>
    <t>ROBERT SCOTT CARSON</t>
  </si>
  <si>
    <t>285132400045    285307300131</t>
  </si>
  <si>
    <t>SE4 SEC 32-11-55; S2 LESS 40 AC M/L IN SE4 SEC 7-11-56</t>
  </si>
  <si>
    <t>HELEN M PETERSON</t>
  </si>
  <si>
    <t>HOLLOWELL FARMS LLC</t>
  </si>
  <si>
    <t>331134100176   331114200146   331123100147  338103200007   331125300121</t>
  </si>
  <si>
    <t>W2 LESS 2 AC, S2SE4 SEC 14; ALL SEC 23; W2NW4 SEC 24; S2 SEC 25; ALL SEC 34-14-58; W2 SEC 3-15-58</t>
  </si>
  <si>
    <t>BRUCE L. LEWIS</t>
  </si>
  <si>
    <t>MARK &amp; LINDA JAMES  JT</t>
  </si>
  <si>
    <t>356069</t>
  </si>
  <si>
    <t>S2 SEC 26-14-58</t>
  </si>
  <si>
    <t>BRUCE L LEWIS</t>
  </si>
  <si>
    <t>356066</t>
  </si>
  <si>
    <t>357931100110   357929200142   357931100109   357735100018</t>
  </si>
  <si>
    <t>W2W2W2 SEC 29; ALL SEC 30; ALL SEC 31-16-55; E2E2 SEC 35-16-56</t>
  </si>
  <si>
    <t>RONALD LEVI REVOCABLE TRUST; DAISY ANN PARKER FAMILY TRUST</t>
  </si>
  <si>
    <t>RONALD M KURTZ; ROBIN FOREST BAY  JT</t>
  </si>
  <si>
    <t>356011    356012</t>
  </si>
  <si>
    <t>DIAMOND HITCH CATTLE COMPANY, LLC</t>
  </si>
  <si>
    <t>KERN FARMS LIMITED PARTNERSHIP</t>
  </si>
  <si>
    <t>ALL SECS 22,23,27,28,29, 31,32,33,34, W2W2 SEC 26; S2, S2N2 SEC 30; W2W2 SEC 35-15-52; LOTS 2,3,4, S2SW4, SW2SE4 SEC 2; LOTS 1,2,3,4,S2S2 SEC 3; LOTS 1,2,3,4, S2S2 SEC 4; ALL SECS 8,9,17; W2W2, NW4NE4NW4, NW4NE4, NE4NE4NW4, S2NE4NW4 SEC 10; W2W2 SEC 15-16-52</t>
  </si>
  <si>
    <t xml:space="preserve">336923100017   358502100055   358504100054   358504400039   336922100016    358504400040   </t>
  </si>
  <si>
    <t>9.66 AC  TR IN SE4SE4 SEC 4-9-53</t>
  </si>
  <si>
    <t>RACHEL SMITH</t>
  </si>
  <si>
    <t>CORY &amp; MEGAN EBERLE  JT</t>
  </si>
  <si>
    <t>258107100093   258105100094</t>
  </si>
  <si>
    <t>E2 SEC 5 LESS TRACT; ALL N OF CRIP LESS 15 AC IN W2 LOT 3 &amp; LESS 210 AC SEC 7; W2 N OF CRIP SEC 8-9-54</t>
  </si>
  <si>
    <t>ROBERT HARLOW, JR &amp; BRIANNE HARLOW</t>
  </si>
  <si>
    <t>SMITHBURG FAMILY PARTNERSHIP LLLP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</si>
</sst>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mmmm\-yy;@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17"/>
      <name val="Arial"/>
      <family val="2"/>
    </font>
    <font>
      <b/>
      <sz val="8"/>
      <color indexed="17"/>
      <name val="Times New Roman"/>
      <family val="1"/>
    </font>
    <font>
      <sz val="8"/>
      <name val="Arial"/>
      <family val="2"/>
    </font>
    <font>
      <b/>
      <sz val="10"/>
      <color indexed="17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/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Arial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10"/>
      <color theme="6" tint="-0.49998474074526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0" fillId="0" borderId="1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1" xfId="0" applyFont="1" applyBorder="1"/>
    <xf numFmtId="0" fontId="2" fillId="0" borderId="2" xfId="0" applyFont="1" applyBorder="1"/>
    <xf numFmtId="0" fontId="11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0" fillId="0" borderId="0" xfId="0" applyNumberFormat="1"/>
    <xf numFmtId="166" fontId="4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6" fontId="4" fillId="0" borderId="0" xfId="0" applyNumberFormat="1" applyFont="1"/>
    <xf numFmtId="0" fontId="12" fillId="0" borderId="0" xfId="0" applyFont="1"/>
    <xf numFmtId="166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164" fontId="4" fillId="0" borderId="0" xfId="0" applyNumberFormat="1" applyFont="1"/>
    <xf numFmtId="1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64" fontId="25" fillId="0" borderId="0" xfId="0" applyNumberFormat="1" applyFont="1" applyAlignment="1">
      <alignment horizontal="center"/>
    </xf>
    <xf numFmtId="0" fontId="15" fillId="0" borderId="0" xfId="0" applyFont="1"/>
    <xf numFmtId="0" fontId="26" fillId="0" borderId="2" xfId="0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17" fillId="0" borderId="0" xfId="0" applyFont="1"/>
    <xf numFmtId="166" fontId="27" fillId="0" borderId="0" xfId="0" applyNumberFormat="1" applyFont="1" applyAlignment="1">
      <alignment horizontal="center"/>
    </xf>
    <xf numFmtId="0" fontId="28" fillId="0" borderId="0" xfId="0" applyFont="1"/>
    <xf numFmtId="0" fontId="1" fillId="0" borderId="0" xfId="0" applyFont="1"/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16" fillId="0" borderId="0" xfId="0" applyNumberFormat="1" applyFont="1"/>
    <xf numFmtId="0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right"/>
    </xf>
    <xf numFmtId="168" fontId="4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166" fontId="5" fillId="0" borderId="0" xfId="0" applyNumberFormat="1" applyFont="1" applyAlignment="1">
      <alignment horizontal="center"/>
    </xf>
    <xf numFmtId="0" fontId="20" fillId="0" borderId="0" xfId="0" applyFont="1"/>
    <xf numFmtId="0" fontId="18" fillId="0" borderId="0" xfId="0" applyFont="1"/>
    <xf numFmtId="0" fontId="21" fillId="0" borderId="2" xfId="0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19" fillId="0" borderId="0" xfId="0" applyNumberFormat="1" applyFont="1"/>
    <xf numFmtId="0" fontId="18" fillId="0" borderId="2" xfId="0" applyFont="1" applyBorder="1"/>
    <xf numFmtId="0" fontId="19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NumberFormat="1" applyFont="1"/>
    <xf numFmtId="166" fontId="19" fillId="0" borderId="0" xfId="0" applyNumberFormat="1" applyFont="1"/>
    <xf numFmtId="166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49" fontId="19" fillId="0" borderId="0" xfId="0" applyNumberFormat="1" applyFont="1"/>
    <xf numFmtId="1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4" fontId="29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23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1" fontId="18" fillId="0" borderId="0" xfId="0" applyNumberFormat="1" applyFont="1"/>
    <xf numFmtId="0" fontId="18" fillId="0" borderId="0" xfId="0" applyFont="1" applyAlignment="1">
      <alignment horizont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7" fontId="18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166" fontId="18" fillId="0" borderId="1" xfId="0" applyNumberFormat="1" applyFont="1" applyBorder="1" applyAlignment="1">
      <alignment horizontal="center"/>
    </xf>
    <xf numFmtId="4" fontId="3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1" fillId="0" borderId="0" xfId="0" applyFont="1"/>
    <xf numFmtId="166" fontId="31" fillId="0" borderId="0" xfId="0" applyNumberFormat="1" applyFont="1"/>
    <xf numFmtId="0" fontId="5" fillId="0" borderId="0" xfId="0" applyFont="1" applyAlignment="1">
      <alignment wrapText="1"/>
    </xf>
    <xf numFmtId="17" fontId="5" fillId="0" borderId="0" xfId="0" applyNumberFormat="1" applyFont="1"/>
    <xf numFmtId="2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6" fontId="18" fillId="0" borderId="0" xfId="0" applyNumberFormat="1" applyFont="1"/>
    <xf numFmtId="17" fontId="1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/>
    <xf numFmtId="0" fontId="19" fillId="0" borderId="3" xfId="0" applyFont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6" fontId="3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3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166" fontId="3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1" fillId="0" borderId="2" xfId="0" applyFont="1" applyBorder="1"/>
    <xf numFmtId="0" fontId="34" fillId="0" borderId="2" xfId="0" applyFont="1" applyBorder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0" fontId="0" fillId="0" borderId="0" xfId="0"/>
    <xf numFmtId="0" fontId="2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/>
    <xf numFmtId="0" fontId="19" fillId="0" borderId="0" xfId="0" applyFont="1" applyBorder="1" applyAlignment="1">
      <alignment horizontal="center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4" fontId="19" fillId="0" borderId="3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1" fontId="38" fillId="0" borderId="0" xfId="0" applyNumberFormat="1" applyFont="1" applyAlignment="1">
      <alignment horizontal="center" wrapText="1"/>
    </xf>
    <xf numFmtId="0" fontId="38" fillId="0" borderId="0" xfId="0" applyFont="1"/>
    <xf numFmtId="1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167" fontId="38" fillId="0" borderId="0" xfId="0" applyNumberFormat="1" applyFont="1" applyAlignment="1">
      <alignment horizontal="center"/>
    </xf>
    <xf numFmtId="0" fontId="39" fillId="0" borderId="0" xfId="0" applyFont="1"/>
    <xf numFmtId="1" fontId="38" fillId="0" borderId="0" xfId="0" applyNumberFormat="1" applyFont="1" applyAlignment="1">
      <alignment horizontal="center"/>
    </xf>
    <xf numFmtId="166" fontId="38" fillId="0" borderId="0" xfId="0" applyNumberFormat="1" applyFont="1"/>
    <xf numFmtId="166" fontId="40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38" fillId="0" borderId="0" xfId="0" applyFont="1" applyAlignment="1">
      <alignment wrapText="1"/>
    </xf>
    <xf numFmtId="164" fontId="38" fillId="0" borderId="0" xfId="0" applyNumberFormat="1" applyFont="1"/>
    <xf numFmtId="0" fontId="39" fillId="0" borderId="0" xfId="0" applyFont="1" applyAlignment="1">
      <alignment horizontal="center"/>
    </xf>
    <xf numFmtId="164" fontId="38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8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5" fillId="0" borderId="0" xfId="0" applyNumberFormat="1" applyFont="1"/>
    <xf numFmtId="3" fontId="5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166" fontId="31" fillId="0" borderId="0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1" fontId="42" fillId="0" borderId="0" xfId="0" applyNumberFormat="1" applyFont="1" applyAlignment="1">
      <alignment vertical="center" wrapText="1"/>
    </xf>
    <xf numFmtId="0" fontId="38" fillId="0" borderId="0" xfId="0" applyFont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0" fillId="0" borderId="0" xfId="0"/>
    <xf numFmtId="1" fontId="5" fillId="0" borderId="0" xfId="0" applyNumberFormat="1" applyFont="1" applyBorder="1" applyAlignment="1">
      <alignment horizontal="center"/>
    </xf>
    <xf numFmtId="0" fontId="0" fillId="0" borderId="0" xfId="0"/>
    <xf numFmtId="1" fontId="38" fillId="0" borderId="0" xfId="0" applyNumberFormat="1" applyFont="1" applyAlignment="1">
      <alignment wrapText="1"/>
    </xf>
    <xf numFmtId="0" fontId="0" fillId="0" borderId="0" xfId="0"/>
    <xf numFmtId="166" fontId="5" fillId="0" borderId="0" xfId="0" applyNumberFormat="1" applyFont="1"/>
    <xf numFmtId="1" fontId="38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2" fillId="0" borderId="0" xfId="0" applyNumberFormat="1" applyFont="1" applyAlignment="1">
      <alignment horizontal="center"/>
    </xf>
    <xf numFmtId="0" fontId="0" fillId="0" borderId="0" xfId="0"/>
    <xf numFmtId="0" fontId="16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20</xdr:col>
      <xdr:colOff>19050</xdr:colOff>
      <xdr:row>2</xdr:row>
      <xdr:rowOff>0</xdr:rowOff>
    </xdr:to>
    <xdr:sp macro="" textlink="">
      <xdr:nvSpPr>
        <xdr:cNvPr id="15308" name="Line 3">
          <a:extLst>
            <a:ext uri="{FF2B5EF4-FFF2-40B4-BE49-F238E27FC236}">
              <a16:creationId xmlns:a16="http://schemas.microsoft.com/office/drawing/2014/main" id="{00000000-0008-0000-0400-0000CC3B0000}"/>
            </a:ext>
          </a:extLst>
        </xdr:cNvPr>
        <xdr:cNvSpPr>
          <a:spLocks noChangeShapeType="1"/>
        </xdr:cNvSpPr>
      </xdr:nvSpPr>
      <xdr:spPr bwMode="auto">
        <a:xfrm>
          <a:off x="10125075" y="3238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32"/>
  <sheetViews>
    <sheetView tabSelected="1" topLeftCell="A194" zoomScaleNormal="100" workbookViewId="0">
      <selection activeCell="C203" sqref="C203"/>
    </sheetView>
  </sheetViews>
  <sheetFormatPr defaultRowHeight="12.75" x14ac:dyDescent="0.2"/>
  <cols>
    <col min="1" max="1" width="14.140625" bestFit="1" customWidth="1"/>
    <col min="2" max="2" width="0.7109375" customWidth="1"/>
    <col min="3" max="3" width="44.7109375" customWidth="1"/>
    <col min="4" max="4" width="0.7109375" customWidth="1"/>
    <col min="5" max="5" width="36.5703125" customWidth="1"/>
    <col min="6" max="6" width="0.5703125" customWidth="1"/>
    <col min="7" max="7" width="38.28515625" customWidth="1"/>
    <col min="8" max="8" width="0.5703125" hidden="1" customWidth="1"/>
    <col min="9" max="9" width="8.85546875" customWidth="1"/>
    <col min="10" max="10" width="0.5703125" customWidth="1"/>
    <col min="11" max="11" width="10.140625" bestFit="1" customWidth="1"/>
    <col min="12" max="12" width="0.5703125" customWidth="1"/>
    <col min="13" max="13" width="7.42578125" customWidth="1"/>
    <col min="14" max="14" width="0.7109375" customWidth="1"/>
    <col min="15" max="15" width="10" bestFit="1" customWidth="1"/>
    <col min="16" max="16" width="0.5703125" customWidth="1"/>
    <col min="17" max="17" width="12.140625" customWidth="1"/>
    <col min="18" max="18" width="0.7109375" customWidth="1"/>
    <col min="19" max="19" width="9.5703125" customWidth="1"/>
    <col min="20" max="20" width="0.7109375" customWidth="1"/>
    <col min="21" max="21" width="10.85546875" customWidth="1"/>
    <col min="22" max="22" width="0.5703125" hidden="1" customWidth="1"/>
    <col min="23" max="23" width="6.140625" customWidth="1"/>
    <col min="27" max="27" width="13.140625" bestFit="1" customWidth="1"/>
  </cols>
  <sheetData>
    <row r="1" spans="1:23" x14ac:dyDescent="0.2">
      <c r="A1" s="207" t="s">
        <v>55</v>
      </c>
      <c r="F1" s="25" t="s">
        <v>39</v>
      </c>
    </row>
    <row r="2" spans="1:23" x14ac:dyDescent="0.2">
      <c r="A2" s="82"/>
    </row>
    <row r="3" spans="1:23" ht="13.5" thickBot="1" x14ac:dyDescent="0.25">
      <c r="A3" s="83" t="s">
        <v>0</v>
      </c>
      <c r="B3" s="16"/>
      <c r="C3" s="15" t="s">
        <v>1</v>
      </c>
      <c r="D3" s="15"/>
      <c r="E3" s="15" t="s">
        <v>2</v>
      </c>
      <c r="F3" s="15"/>
      <c r="G3" s="15" t="s">
        <v>3</v>
      </c>
      <c r="H3" s="15"/>
      <c r="I3" s="15" t="s">
        <v>42</v>
      </c>
      <c r="J3" s="15"/>
      <c r="K3" s="15" t="s">
        <v>5</v>
      </c>
      <c r="L3" s="15"/>
      <c r="M3" s="15" t="s">
        <v>6</v>
      </c>
      <c r="N3" s="15"/>
      <c r="O3" s="15" t="s">
        <v>7</v>
      </c>
      <c r="P3" s="17"/>
      <c r="Q3" s="15" t="s">
        <v>8</v>
      </c>
      <c r="R3" s="16"/>
      <c r="S3" s="15" t="s">
        <v>9</v>
      </c>
    </row>
    <row r="4" spans="1:23" s="197" customFormat="1" ht="16.5" customHeight="1" x14ac:dyDescent="0.2">
      <c r="A4" s="151">
        <v>337703100044</v>
      </c>
      <c r="B4" s="3"/>
      <c r="C4" s="152" t="s">
        <v>107</v>
      </c>
      <c r="D4" s="3"/>
      <c r="E4" s="72" t="s">
        <v>108</v>
      </c>
      <c r="F4" s="3"/>
      <c r="G4" s="72" t="s">
        <v>109</v>
      </c>
      <c r="H4" s="3"/>
      <c r="I4" s="157" t="s">
        <v>110</v>
      </c>
      <c r="J4" s="131"/>
      <c r="K4" s="154">
        <v>44276</v>
      </c>
      <c r="L4" s="131"/>
      <c r="M4" s="133" t="s">
        <v>111</v>
      </c>
      <c r="N4" s="3"/>
      <c r="O4" s="158">
        <v>161.30000000000001</v>
      </c>
      <c r="P4" s="3"/>
      <c r="Q4" s="80">
        <v>51625</v>
      </c>
      <c r="R4" s="199"/>
      <c r="S4" s="99">
        <f t="shared" ref="S4:S9" si="0">Q4/O4</f>
        <v>320.05579665220085</v>
      </c>
    </row>
    <row r="5" spans="1:23" s="197" customFormat="1" ht="21.75" customHeight="1" x14ac:dyDescent="0.2">
      <c r="A5" s="253">
        <v>311713200012</v>
      </c>
      <c r="B5" s="199"/>
      <c r="C5" s="240" t="s">
        <v>189</v>
      </c>
      <c r="D5" s="200"/>
      <c r="E5" s="240" t="s">
        <v>190</v>
      </c>
      <c r="F5" s="240"/>
      <c r="G5" s="240" t="s">
        <v>191</v>
      </c>
      <c r="H5" s="231"/>
      <c r="I5" s="231">
        <v>355126</v>
      </c>
      <c r="J5" s="231"/>
      <c r="K5" s="251">
        <v>44337</v>
      </c>
      <c r="L5" s="231"/>
      <c r="M5" s="231" t="s">
        <v>76</v>
      </c>
      <c r="N5" s="231"/>
      <c r="O5" s="231">
        <v>336.5</v>
      </c>
      <c r="P5" s="231"/>
      <c r="Q5" s="236">
        <v>199200</v>
      </c>
      <c r="R5" s="199"/>
      <c r="S5" s="244">
        <f t="shared" si="0"/>
        <v>591.9762258543833</v>
      </c>
    </row>
    <row r="6" spans="1:23" ht="19.5" customHeight="1" x14ac:dyDescent="0.2">
      <c r="A6" s="133">
        <v>225901200096</v>
      </c>
      <c r="B6" s="145"/>
      <c r="C6" s="89" t="s">
        <v>237</v>
      </c>
      <c r="D6" s="89"/>
      <c r="E6" s="72" t="s">
        <v>236</v>
      </c>
      <c r="F6" s="72"/>
      <c r="G6" s="72" t="s">
        <v>238</v>
      </c>
      <c r="H6" s="131"/>
      <c r="I6" s="131">
        <v>355410</v>
      </c>
      <c r="J6" s="131"/>
      <c r="K6" s="177">
        <v>44398</v>
      </c>
      <c r="L6" s="131"/>
      <c r="M6" s="131" t="s">
        <v>54</v>
      </c>
      <c r="N6" s="131"/>
      <c r="O6" s="131">
        <v>129</v>
      </c>
      <c r="P6" s="131"/>
      <c r="Q6" s="132">
        <v>121100</v>
      </c>
      <c r="R6" s="82"/>
      <c r="S6" s="141">
        <f t="shared" si="0"/>
        <v>938.75968992248067</v>
      </c>
      <c r="U6" s="1"/>
    </row>
    <row r="7" spans="1:23" ht="18" customHeight="1" x14ac:dyDescent="0.2">
      <c r="A7" s="151">
        <v>280101300002</v>
      </c>
      <c r="B7" s="2"/>
      <c r="C7" s="79" t="s">
        <v>265</v>
      </c>
      <c r="D7" s="89"/>
      <c r="E7" s="72" t="s">
        <v>266</v>
      </c>
      <c r="F7" s="72"/>
      <c r="G7" s="72" t="s">
        <v>267</v>
      </c>
      <c r="H7" s="131"/>
      <c r="I7" s="131">
        <v>355511</v>
      </c>
      <c r="J7" s="131"/>
      <c r="K7" s="177">
        <v>44429</v>
      </c>
      <c r="L7" s="131"/>
      <c r="M7" s="131" t="s">
        <v>155</v>
      </c>
      <c r="N7" s="131"/>
      <c r="O7" s="131">
        <v>162.4</v>
      </c>
      <c r="P7" s="131"/>
      <c r="Q7" s="132">
        <v>159900</v>
      </c>
      <c r="R7" s="95"/>
      <c r="S7" s="141">
        <f t="shared" si="0"/>
        <v>984.60591133004925</v>
      </c>
      <c r="T7" s="2"/>
      <c r="U7" s="2"/>
      <c r="V7" s="2"/>
      <c r="W7" s="2"/>
    </row>
    <row r="8" spans="1:23" ht="20.25" customHeight="1" x14ac:dyDescent="0.2">
      <c r="A8" s="85">
        <v>279334100102</v>
      </c>
      <c r="B8" s="145"/>
      <c r="C8" s="79" t="s">
        <v>326</v>
      </c>
      <c r="D8" s="89"/>
      <c r="E8" s="72" t="s">
        <v>327</v>
      </c>
      <c r="F8" s="72"/>
      <c r="G8" s="72" t="s">
        <v>328</v>
      </c>
      <c r="H8" s="131"/>
      <c r="I8" s="131">
        <v>355867</v>
      </c>
      <c r="J8" s="131"/>
      <c r="K8" s="177">
        <v>44521</v>
      </c>
      <c r="L8" s="131"/>
      <c r="M8" s="131" t="s">
        <v>75</v>
      </c>
      <c r="N8" s="131"/>
      <c r="O8" s="131">
        <v>162.43</v>
      </c>
      <c r="P8" s="131"/>
      <c r="Q8" s="132">
        <v>101900</v>
      </c>
      <c r="R8" s="95"/>
      <c r="S8" s="141">
        <f t="shared" si="0"/>
        <v>627.34716493258634</v>
      </c>
      <c r="T8" s="2"/>
      <c r="U8" s="2" t="s">
        <v>143</v>
      </c>
      <c r="V8" s="2"/>
      <c r="W8" s="2"/>
    </row>
    <row r="9" spans="1:23" ht="21.75" customHeight="1" x14ac:dyDescent="0.2">
      <c r="A9" s="84">
        <v>279331400106</v>
      </c>
      <c r="B9" s="89"/>
      <c r="C9" s="89" t="s">
        <v>348</v>
      </c>
      <c r="D9" s="89"/>
      <c r="E9" s="89" t="s">
        <v>349</v>
      </c>
      <c r="F9" s="89"/>
      <c r="G9" s="89" t="s">
        <v>350</v>
      </c>
      <c r="H9" s="89"/>
      <c r="I9" s="92">
        <v>355963</v>
      </c>
      <c r="J9" s="89"/>
      <c r="K9" s="97">
        <v>44521</v>
      </c>
      <c r="L9" s="89"/>
      <c r="M9" s="92" t="s">
        <v>75</v>
      </c>
      <c r="N9" s="131"/>
      <c r="O9" s="131">
        <v>40</v>
      </c>
      <c r="P9" s="131"/>
      <c r="Q9" s="132">
        <v>80000</v>
      </c>
      <c r="R9" s="82"/>
      <c r="S9" s="141">
        <f t="shared" si="0"/>
        <v>2000</v>
      </c>
      <c r="T9" s="2"/>
      <c r="U9" s="1"/>
      <c r="V9" s="2"/>
      <c r="W9" s="2"/>
    </row>
    <row r="10" spans="1:23" ht="20.25" customHeight="1" x14ac:dyDescent="0.2">
      <c r="A10" s="84"/>
      <c r="B10" s="2"/>
      <c r="C10" s="90"/>
      <c r="D10" s="89"/>
      <c r="E10" s="152"/>
      <c r="F10" s="72"/>
      <c r="G10" s="72"/>
      <c r="H10" s="131"/>
      <c r="I10" s="157"/>
      <c r="J10" s="131"/>
      <c r="K10" s="177"/>
      <c r="L10" s="131"/>
      <c r="M10" s="131"/>
      <c r="N10" s="131"/>
      <c r="O10" s="131"/>
      <c r="P10" s="131"/>
      <c r="Q10" s="132"/>
      <c r="R10" s="82"/>
      <c r="S10" s="141"/>
      <c r="T10" s="2"/>
      <c r="U10" s="1"/>
      <c r="V10" s="2"/>
      <c r="W10" s="2"/>
    </row>
    <row r="11" spans="1:23" ht="26.25" customHeight="1" x14ac:dyDescent="0.2">
      <c r="A11" s="85"/>
      <c r="B11" s="2"/>
      <c r="C11" s="88"/>
      <c r="D11" s="89"/>
      <c r="E11" s="152"/>
      <c r="F11" s="72"/>
      <c r="G11" s="152"/>
      <c r="H11" s="131"/>
      <c r="I11" s="157"/>
      <c r="J11" s="241"/>
      <c r="K11" s="143"/>
      <c r="L11" s="131"/>
      <c r="M11" s="131"/>
      <c r="N11" s="131"/>
      <c r="O11" s="131"/>
      <c r="P11" s="131"/>
      <c r="Q11" s="132"/>
      <c r="R11" s="82"/>
      <c r="S11" s="141"/>
      <c r="T11" s="2"/>
      <c r="U11" s="1"/>
      <c r="V11" s="2"/>
      <c r="W11" s="2"/>
    </row>
    <row r="12" spans="1:23" ht="10.5" customHeight="1" x14ac:dyDescent="0.2">
      <c r="A12" s="85"/>
      <c r="B12" s="2"/>
      <c r="C12" s="88"/>
      <c r="D12" s="89"/>
      <c r="E12" s="152"/>
      <c r="F12" s="72"/>
      <c r="G12" s="152"/>
      <c r="H12" s="131"/>
      <c r="I12" s="157"/>
      <c r="J12" s="241"/>
      <c r="K12" s="143"/>
      <c r="L12" s="131"/>
      <c r="M12" s="131"/>
      <c r="N12" s="131"/>
      <c r="O12" s="131"/>
      <c r="P12" s="131"/>
      <c r="Q12" s="132"/>
      <c r="R12" s="82"/>
      <c r="S12" s="141"/>
      <c r="T12" s="2"/>
      <c r="U12" s="1"/>
      <c r="V12" s="2"/>
      <c r="W12" s="2"/>
    </row>
    <row r="13" spans="1:23" ht="14.25" customHeight="1" x14ac:dyDescent="0.2">
      <c r="A13" s="151"/>
      <c r="B13" s="3"/>
      <c r="C13" s="152"/>
      <c r="D13" s="3"/>
      <c r="E13" s="72"/>
      <c r="F13" s="72"/>
      <c r="G13" s="72"/>
      <c r="H13" s="131"/>
      <c r="I13" s="157"/>
      <c r="J13" s="131"/>
      <c r="K13" s="143"/>
      <c r="L13" s="131"/>
      <c r="M13" s="133"/>
      <c r="N13" s="131"/>
      <c r="O13" s="158"/>
      <c r="P13" s="131"/>
      <c r="Q13" s="132"/>
      <c r="R13" s="82"/>
      <c r="S13" s="141"/>
      <c r="T13" s="2"/>
      <c r="U13" s="1"/>
    </row>
    <row r="14" spans="1:23" ht="7.5" customHeight="1" x14ac:dyDescent="0.2">
      <c r="A14" s="84"/>
      <c r="B14" s="2"/>
      <c r="C14" s="88"/>
      <c r="D14" s="89"/>
      <c r="E14" s="152"/>
      <c r="F14" s="72"/>
      <c r="G14" s="72"/>
      <c r="H14" s="131"/>
      <c r="I14" s="157"/>
      <c r="J14" s="131"/>
      <c r="K14" s="143"/>
      <c r="L14" s="131"/>
      <c r="M14" s="131"/>
      <c r="N14" s="131"/>
      <c r="O14" s="131"/>
      <c r="P14" s="131"/>
      <c r="Q14" s="132"/>
      <c r="R14" s="82"/>
      <c r="S14" s="141"/>
      <c r="T14" s="2"/>
      <c r="U14" s="1"/>
    </row>
    <row r="15" spans="1:23" ht="13.5" customHeight="1" x14ac:dyDescent="0.2">
      <c r="A15" s="85"/>
      <c r="B15" s="2"/>
      <c r="C15" s="88"/>
      <c r="D15" s="89"/>
      <c r="E15" s="152"/>
      <c r="F15" s="72"/>
      <c r="G15" s="152"/>
      <c r="H15" s="131"/>
      <c r="I15" s="157"/>
      <c r="J15" s="241"/>
      <c r="K15" s="143"/>
      <c r="L15" s="131"/>
      <c r="M15" s="131"/>
      <c r="N15" s="131"/>
      <c r="O15" s="131"/>
      <c r="P15" s="242"/>
      <c r="Q15" s="132"/>
      <c r="R15" s="146"/>
      <c r="S15" s="141"/>
      <c r="T15" s="2"/>
      <c r="U15" s="1"/>
    </row>
    <row r="16" spans="1:23" ht="13.5" customHeight="1" x14ac:dyDescent="0.2">
      <c r="A16" s="85"/>
      <c r="B16" s="2"/>
      <c r="C16" s="88"/>
      <c r="D16" s="89"/>
      <c r="E16" s="152"/>
      <c r="F16" s="72"/>
      <c r="G16" s="152"/>
      <c r="H16" s="131"/>
      <c r="I16" s="157"/>
      <c r="J16" s="241"/>
      <c r="K16" s="143"/>
      <c r="L16" s="131"/>
      <c r="M16" s="131"/>
      <c r="N16" s="131"/>
      <c r="O16" s="131"/>
      <c r="P16" s="242"/>
      <c r="Q16" s="132"/>
      <c r="R16" s="146"/>
      <c r="S16" s="141"/>
      <c r="T16" s="2"/>
      <c r="U16" s="1"/>
    </row>
    <row r="17" spans="1:23" ht="13.5" customHeight="1" x14ac:dyDescent="0.2">
      <c r="A17" s="85"/>
      <c r="B17" s="2"/>
      <c r="C17" s="88"/>
      <c r="D17" s="89"/>
      <c r="E17" s="152"/>
      <c r="F17" s="72"/>
      <c r="G17" s="72"/>
      <c r="H17" s="131"/>
      <c r="I17" s="157"/>
      <c r="J17" s="131"/>
      <c r="K17" s="143"/>
      <c r="L17" s="131"/>
      <c r="M17" s="131"/>
      <c r="N17" s="131"/>
      <c r="O17" s="131"/>
      <c r="P17" s="131"/>
      <c r="Q17" s="132"/>
      <c r="R17" s="82"/>
      <c r="S17" s="141"/>
      <c r="T17" s="2"/>
      <c r="U17" s="1"/>
    </row>
    <row r="18" spans="1:23" x14ac:dyDescent="0.2">
      <c r="A18" s="85"/>
      <c r="B18" s="2"/>
      <c r="C18" s="88"/>
      <c r="D18" s="89"/>
      <c r="E18" s="152"/>
      <c r="F18" s="72"/>
      <c r="G18" s="72"/>
      <c r="H18" s="131"/>
      <c r="I18" s="157"/>
      <c r="J18" s="131"/>
      <c r="K18" s="143"/>
      <c r="L18" s="131"/>
      <c r="M18" s="131"/>
      <c r="N18" s="131"/>
      <c r="O18" s="131"/>
      <c r="P18" s="131"/>
      <c r="Q18" s="132"/>
      <c r="R18" s="82"/>
      <c r="S18" s="141"/>
      <c r="T18" s="2"/>
      <c r="U18" s="1"/>
    </row>
    <row r="19" spans="1:23" x14ac:dyDescent="0.2">
      <c r="A19" s="85"/>
      <c r="C19" s="88"/>
      <c r="E19" s="90"/>
      <c r="F19" s="72"/>
      <c r="G19" s="14"/>
      <c r="H19" s="131"/>
      <c r="I19" s="131"/>
      <c r="J19" s="131"/>
      <c r="K19" s="103"/>
      <c r="L19" s="131"/>
      <c r="M19" s="84"/>
      <c r="N19" s="131"/>
      <c r="O19" s="138"/>
      <c r="P19" s="131"/>
      <c r="Q19" s="98"/>
      <c r="S19" s="141"/>
    </row>
    <row r="20" spans="1:23" x14ac:dyDescent="0.2">
      <c r="A20" s="85"/>
      <c r="C20" s="88"/>
      <c r="E20" s="90"/>
      <c r="F20" s="72"/>
      <c r="G20" s="14"/>
      <c r="H20" s="131"/>
      <c r="I20" s="131"/>
      <c r="J20" s="131"/>
      <c r="K20" s="147"/>
      <c r="L20" s="131"/>
      <c r="M20" s="84"/>
      <c r="N20" s="131"/>
      <c r="O20" s="138"/>
      <c r="P20" s="131"/>
      <c r="Q20" s="98"/>
      <c r="S20" s="11"/>
    </row>
    <row r="21" spans="1:23" x14ac:dyDescent="0.2">
      <c r="A21" s="84"/>
      <c r="B21" s="2"/>
      <c r="C21" s="108"/>
      <c r="D21" s="89"/>
      <c r="E21" s="90"/>
      <c r="F21" s="90"/>
      <c r="G21" s="90"/>
      <c r="H21" s="89"/>
      <c r="I21" s="92"/>
      <c r="J21" s="82"/>
      <c r="K21" s="92"/>
      <c r="L21" s="82"/>
      <c r="M21" s="91"/>
      <c r="N21" s="89"/>
      <c r="O21" s="92" t="s">
        <v>11</v>
      </c>
      <c r="P21" s="92"/>
      <c r="Q21" s="98" t="s">
        <v>11</v>
      </c>
      <c r="R21" s="92"/>
      <c r="S21" s="98" t="s">
        <v>8</v>
      </c>
    </row>
    <row r="22" spans="1:23" x14ac:dyDescent="0.2">
      <c r="A22" s="84"/>
      <c r="B22" s="2"/>
      <c r="C22" s="108"/>
      <c r="D22" s="89"/>
      <c r="E22" s="90"/>
      <c r="F22" s="90"/>
      <c r="G22" s="90"/>
      <c r="H22" s="89"/>
      <c r="I22" s="92"/>
      <c r="J22" s="89"/>
      <c r="K22" s="92"/>
      <c r="L22" s="89"/>
      <c r="M22" s="91"/>
      <c r="N22" s="89"/>
      <c r="O22" s="92" t="s">
        <v>7</v>
      </c>
      <c r="P22" s="92"/>
      <c r="Q22" s="98" t="s">
        <v>13</v>
      </c>
      <c r="R22" s="92"/>
      <c r="S22" s="98" t="s">
        <v>14</v>
      </c>
    </row>
    <row r="23" spans="1:23" x14ac:dyDescent="0.2">
      <c r="A23" s="84"/>
      <c r="C23" s="89"/>
      <c r="D23" s="89"/>
      <c r="E23" s="90"/>
      <c r="F23" s="90"/>
      <c r="G23" s="90"/>
      <c r="H23" s="89"/>
      <c r="I23" s="92"/>
      <c r="J23" s="89"/>
      <c r="K23" s="92"/>
      <c r="L23" s="89"/>
      <c r="M23" s="92"/>
      <c r="N23" s="89"/>
      <c r="O23" s="111">
        <f>SUM(O4:P20)</f>
        <v>991.62999999999988</v>
      </c>
      <c r="P23" s="104"/>
      <c r="Q23" s="105">
        <f>SUM(Q4:Q19)</f>
        <v>713725</v>
      </c>
      <c r="R23" s="104"/>
      <c r="S23" s="105">
        <f>Q23/O23</f>
        <v>719.74930165485114</v>
      </c>
    </row>
    <row r="24" spans="1:23" x14ac:dyDescent="0.2">
      <c r="A24" s="92"/>
      <c r="D24" s="2"/>
      <c r="E24" s="14"/>
      <c r="F24" s="14"/>
      <c r="G24" s="14"/>
      <c r="H24" s="2"/>
      <c r="I24" s="4"/>
      <c r="J24" s="4"/>
      <c r="K24" s="4"/>
      <c r="L24" s="4"/>
      <c r="M24" s="6"/>
      <c r="N24" s="4"/>
      <c r="O24" s="66"/>
      <c r="P24" s="66"/>
      <c r="Q24" s="66"/>
      <c r="R24" s="66"/>
      <c r="S24" s="66"/>
    </row>
    <row r="25" spans="1:23" x14ac:dyDescent="0.2">
      <c r="A25" s="92"/>
      <c r="D25" s="2"/>
      <c r="E25" s="14"/>
      <c r="F25" s="14"/>
      <c r="G25" s="14"/>
      <c r="H25" s="2"/>
      <c r="I25" s="4"/>
      <c r="J25" s="4"/>
      <c r="K25" s="4"/>
      <c r="L25" s="4"/>
      <c r="M25" s="6"/>
      <c r="N25" s="4"/>
      <c r="O25" s="66"/>
      <c r="P25" s="66"/>
      <c r="Q25" s="66"/>
      <c r="R25" s="66"/>
      <c r="S25" s="66"/>
    </row>
    <row r="26" spans="1:23" x14ac:dyDescent="0.2">
      <c r="A26" s="70"/>
      <c r="D26" s="2"/>
      <c r="E26" s="14"/>
      <c r="F26" s="14"/>
      <c r="G26" s="14"/>
      <c r="H26" s="2"/>
      <c r="I26" s="4"/>
      <c r="J26" s="4"/>
      <c r="K26" s="4"/>
      <c r="L26" s="4"/>
      <c r="M26" s="4"/>
      <c r="N26" s="4"/>
      <c r="O26" s="66"/>
      <c r="P26" s="66"/>
      <c r="Q26" s="66"/>
      <c r="R26" s="66"/>
      <c r="S26" s="66"/>
    </row>
    <row r="27" spans="1:23" x14ac:dyDescent="0.2">
      <c r="A27" s="70"/>
      <c r="D27" s="2"/>
      <c r="E27" s="14"/>
      <c r="F27" s="14"/>
      <c r="G27" s="14"/>
      <c r="H27" s="2"/>
      <c r="I27" s="4"/>
      <c r="J27" s="4"/>
      <c r="K27" s="4"/>
      <c r="L27" s="4"/>
      <c r="M27" s="4" t="s">
        <v>10</v>
      </c>
      <c r="N27" s="4"/>
      <c r="O27" s="66"/>
      <c r="P27" s="66"/>
      <c r="Q27" s="66"/>
      <c r="R27" s="66"/>
      <c r="S27" s="66"/>
    </row>
    <row r="28" spans="1:23" x14ac:dyDescent="0.2">
      <c r="A28" s="86"/>
      <c r="B28" s="2"/>
      <c r="C28" s="2"/>
      <c r="D28" s="2"/>
      <c r="E28" s="14"/>
      <c r="F28" s="14"/>
      <c r="G28" s="14"/>
      <c r="H28" s="2"/>
      <c r="I28" s="4"/>
      <c r="J28" s="4"/>
      <c r="K28" s="4"/>
      <c r="L28" s="4"/>
      <c r="M28" s="4"/>
      <c r="N28" s="4"/>
      <c r="O28" s="4"/>
      <c r="P28" s="4"/>
      <c r="Q28" s="5"/>
      <c r="R28" s="4"/>
      <c r="S28" s="4"/>
    </row>
    <row r="29" spans="1:23" ht="12" customHeight="1" thickBot="1" x14ac:dyDescent="0.25">
      <c r="A29" s="87"/>
      <c r="B29" s="28"/>
      <c r="C29" s="29" t="s">
        <v>34</v>
      </c>
      <c r="D29" s="30"/>
      <c r="E29" s="243"/>
      <c r="F29" s="243"/>
      <c r="G29" s="243"/>
      <c r="H29" s="30"/>
      <c r="I29" s="31"/>
      <c r="J29" s="31"/>
      <c r="K29" s="31"/>
      <c r="L29" s="31"/>
      <c r="M29" s="31"/>
      <c r="N29" s="31"/>
      <c r="O29" s="31"/>
      <c r="P29" s="31"/>
      <c r="Q29" s="32"/>
      <c r="R29" s="31"/>
      <c r="S29" s="31"/>
      <c r="T29" s="16"/>
      <c r="U29" s="33" t="s">
        <v>35</v>
      </c>
      <c r="V29" s="33"/>
      <c r="W29" s="33" t="s">
        <v>22</v>
      </c>
    </row>
    <row r="30" spans="1:23" x14ac:dyDescent="0.2">
      <c r="A30" s="84"/>
      <c r="B30" s="1"/>
      <c r="C30" s="73"/>
      <c r="D30" s="2"/>
      <c r="E30" s="14"/>
      <c r="F30" s="14"/>
      <c r="G30" s="14"/>
      <c r="H30" s="2"/>
      <c r="I30" s="4"/>
      <c r="J30" s="4"/>
      <c r="K30" s="46"/>
      <c r="L30" s="4"/>
      <c r="M30" s="6"/>
      <c r="N30" s="4"/>
      <c r="O30" s="4"/>
      <c r="P30" s="4"/>
      <c r="Q30" s="5"/>
      <c r="R30" s="4"/>
      <c r="S30" s="65"/>
      <c r="U30" s="4"/>
      <c r="V30" s="4"/>
      <c r="W30" s="267"/>
    </row>
    <row r="31" spans="1:23" ht="17.25" customHeight="1" x14ac:dyDescent="0.2">
      <c r="A31" s="82"/>
      <c r="C31" s="3"/>
      <c r="D31" s="3"/>
      <c r="E31" s="72"/>
      <c r="F31" s="72"/>
      <c r="G31" s="7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U31" s="4"/>
      <c r="V31" s="4"/>
      <c r="W31" s="268"/>
    </row>
    <row r="32" spans="1:23" x14ac:dyDescent="0.2">
      <c r="A32" s="82"/>
      <c r="C32" s="3"/>
      <c r="D32" s="3"/>
      <c r="E32" s="72"/>
      <c r="F32" s="72"/>
      <c r="G32" s="7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U32" s="4"/>
      <c r="V32" s="4"/>
      <c r="W32" s="4"/>
    </row>
    <row r="33" spans="1:24" x14ac:dyDescent="0.2">
      <c r="A33" s="82"/>
      <c r="C33" s="3"/>
      <c r="D33" s="3"/>
      <c r="E33" s="72"/>
      <c r="F33" s="72"/>
      <c r="G33" s="7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U33" s="4"/>
      <c r="V33" s="4"/>
      <c r="W33" s="4"/>
    </row>
    <row r="34" spans="1:24" x14ac:dyDescent="0.2">
      <c r="A34" s="82"/>
      <c r="C34" s="3"/>
      <c r="D34" s="3"/>
      <c r="E34" s="72"/>
      <c r="F34" s="72"/>
      <c r="G34" s="7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U34" s="4"/>
      <c r="V34" s="4"/>
      <c r="W34" s="4"/>
    </row>
    <row r="35" spans="1:24" ht="13.5" thickBot="1" x14ac:dyDescent="0.25">
      <c r="A35" s="82"/>
      <c r="C35" s="3"/>
      <c r="D35" s="3"/>
      <c r="E35" s="72"/>
      <c r="F35" s="72"/>
      <c r="G35" s="72"/>
      <c r="H35" s="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4"/>
      <c r="U35" s="4"/>
      <c r="V35" s="4"/>
      <c r="W35" s="4"/>
    </row>
    <row r="36" spans="1:24" x14ac:dyDescent="0.2">
      <c r="A36" s="82"/>
      <c r="C36" s="3"/>
      <c r="D36" s="3"/>
      <c r="E36" s="72"/>
      <c r="F36" s="72"/>
      <c r="G36" s="72"/>
      <c r="H36" s="3"/>
      <c r="I36" s="3"/>
      <c r="J36" s="3"/>
      <c r="K36" s="3"/>
      <c r="L36" s="3"/>
      <c r="M36" s="3"/>
      <c r="N36" s="3"/>
      <c r="O36" s="9" t="s">
        <v>12</v>
      </c>
      <c r="P36" s="4"/>
      <c r="Q36" s="5"/>
      <c r="R36" s="4"/>
      <c r="S36" s="5"/>
      <c r="U36" s="4"/>
      <c r="V36" s="4"/>
      <c r="W36" s="4"/>
    </row>
    <row r="37" spans="1:24" x14ac:dyDescent="0.2">
      <c r="A37" s="82"/>
      <c r="C37" s="3"/>
      <c r="D37" s="3"/>
      <c r="E37" s="72"/>
      <c r="F37" s="72"/>
      <c r="G37" s="72"/>
      <c r="H37" s="3"/>
      <c r="I37" s="3"/>
      <c r="J37" s="3"/>
      <c r="K37" s="3"/>
      <c r="L37" s="3"/>
      <c r="M37" s="3"/>
      <c r="N37" s="3"/>
      <c r="O37" s="4" t="s">
        <v>11</v>
      </c>
      <c r="P37" s="4"/>
      <c r="Q37" s="5" t="s">
        <v>11</v>
      </c>
      <c r="R37" s="4"/>
      <c r="S37" s="5" t="s">
        <v>8</v>
      </c>
      <c r="U37" s="4"/>
      <c r="V37" s="4"/>
      <c r="W37" s="4"/>
    </row>
    <row r="38" spans="1:24" x14ac:dyDescent="0.2">
      <c r="A38" s="82"/>
      <c r="C38" s="3"/>
      <c r="D38" s="3"/>
      <c r="E38" s="72"/>
      <c r="F38" s="72"/>
      <c r="G38" s="72"/>
      <c r="H38" s="3"/>
      <c r="I38" s="3"/>
      <c r="J38" s="3"/>
      <c r="K38" s="3"/>
      <c r="L38" s="3"/>
      <c r="M38" s="3"/>
      <c r="N38" s="3"/>
      <c r="O38" s="4" t="s">
        <v>7</v>
      </c>
      <c r="P38" s="4"/>
      <c r="Q38" s="5" t="s">
        <v>13</v>
      </c>
      <c r="R38" s="4"/>
      <c r="S38" s="5" t="s">
        <v>14</v>
      </c>
      <c r="U38" s="4"/>
      <c r="V38" s="4"/>
      <c r="W38" s="4"/>
    </row>
    <row r="39" spans="1:24" x14ac:dyDescent="0.2">
      <c r="A39" s="82"/>
      <c r="E39" s="50"/>
      <c r="F39" s="50"/>
      <c r="G39" s="50"/>
      <c r="O39" s="10">
        <f>SUM(O30:O35)</f>
        <v>0</v>
      </c>
      <c r="P39" s="10"/>
      <c r="Q39" s="11">
        <f>SUM(Q30:Q35)</f>
        <v>0</v>
      </c>
      <c r="R39" s="10"/>
      <c r="S39" s="10" t="e">
        <f>Q39/O39</f>
        <v>#DIV/0!</v>
      </c>
      <c r="U39" s="14"/>
      <c r="V39" s="4"/>
      <c r="W39" s="4"/>
    </row>
    <row r="40" spans="1:24" x14ac:dyDescent="0.2">
      <c r="A40" s="82"/>
      <c r="U40" s="2"/>
      <c r="V40" s="2"/>
      <c r="W40" s="2"/>
    </row>
    <row r="41" spans="1:24" x14ac:dyDescent="0.2">
      <c r="A41" s="207" t="s">
        <v>56</v>
      </c>
      <c r="E41" s="26" t="s">
        <v>41</v>
      </c>
      <c r="S41" s="61" t="s">
        <v>43</v>
      </c>
      <c r="U41" s="2"/>
      <c r="V41" s="2"/>
      <c r="W41" s="2"/>
    </row>
    <row r="42" spans="1:24" x14ac:dyDescent="0.2">
      <c r="A42" s="82"/>
      <c r="U42" s="2"/>
      <c r="V42" s="2"/>
      <c r="W42" s="2"/>
    </row>
    <row r="43" spans="1:24" ht="13.5" thickBot="1" x14ac:dyDescent="0.25">
      <c r="A43" s="83" t="s">
        <v>0</v>
      </c>
      <c r="B43" s="16"/>
      <c r="C43" s="15" t="s">
        <v>1</v>
      </c>
      <c r="D43" s="15"/>
      <c r="E43" s="15" t="s">
        <v>2</v>
      </c>
      <c r="F43" s="15"/>
      <c r="G43" s="15" t="s">
        <v>3</v>
      </c>
      <c r="H43" s="15"/>
      <c r="I43" s="15" t="s">
        <v>42</v>
      </c>
      <c r="J43" s="15"/>
      <c r="K43" s="15" t="s">
        <v>5</v>
      </c>
      <c r="L43" s="15"/>
      <c r="M43" s="15" t="s">
        <v>6</v>
      </c>
      <c r="N43" s="15"/>
      <c r="O43" s="15" t="s">
        <v>7</v>
      </c>
      <c r="P43" s="17"/>
      <c r="Q43" s="15" t="s">
        <v>8</v>
      </c>
      <c r="R43" s="16"/>
      <c r="S43" s="15" t="s">
        <v>9</v>
      </c>
      <c r="U43" s="2"/>
      <c r="V43" s="2"/>
      <c r="W43" s="2"/>
    </row>
    <row r="44" spans="1:24" s="204" customFormat="1" x14ac:dyDescent="0.2">
      <c r="A44" s="85">
        <v>253301100001</v>
      </c>
      <c r="B44" s="144"/>
      <c r="C44" s="101" t="s">
        <v>101</v>
      </c>
      <c r="D44" s="89"/>
      <c r="E44" s="88" t="s">
        <v>102</v>
      </c>
      <c r="F44" s="90"/>
      <c r="G44" s="90" t="s">
        <v>103</v>
      </c>
      <c r="H44" s="89"/>
      <c r="I44" s="92">
        <v>354747</v>
      </c>
      <c r="J44" s="92"/>
      <c r="K44" s="177">
        <v>44276</v>
      </c>
      <c r="L44" s="92"/>
      <c r="M44" s="92" t="s">
        <v>54</v>
      </c>
      <c r="N44" s="92"/>
      <c r="O44" s="92">
        <v>298.60000000000002</v>
      </c>
      <c r="P44" s="92"/>
      <c r="Q44" s="98"/>
      <c r="R44" s="92"/>
      <c r="S44" s="105"/>
      <c r="U44" s="2"/>
      <c r="V44" s="2"/>
      <c r="W44" s="2"/>
    </row>
    <row r="45" spans="1:24" s="204" customFormat="1" x14ac:dyDescent="0.2">
      <c r="A45" s="84"/>
      <c r="B45" s="144"/>
      <c r="C45" s="108"/>
      <c r="D45" s="89"/>
      <c r="E45" s="90"/>
      <c r="F45" s="90"/>
      <c r="G45" s="90"/>
      <c r="H45" s="89"/>
      <c r="I45" s="92"/>
      <c r="J45" s="92"/>
      <c r="K45" s="97"/>
      <c r="L45" s="92"/>
      <c r="M45" s="92" t="s">
        <v>53</v>
      </c>
      <c r="N45" s="92"/>
      <c r="O45" s="161">
        <v>7.24</v>
      </c>
      <c r="P45" s="92"/>
      <c r="Q45" s="98"/>
      <c r="R45" s="92"/>
      <c r="S45" s="105"/>
      <c r="U45" s="2"/>
      <c r="V45" s="2"/>
      <c r="W45" s="2"/>
    </row>
    <row r="46" spans="1:24" s="204" customFormat="1" x14ac:dyDescent="0.2">
      <c r="A46" s="84"/>
      <c r="B46" s="145"/>
      <c r="C46" s="89"/>
      <c r="D46" s="89"/>
      <c r="E46" s="89"/>
      <c r="F46" s="89"/>
      <c r="G46" s="89"/>
      <c r="H46" s="89"/>
      <c r="I46" s="92"/>
      <c r="J46" s="89"/>
      <c r="K46" s="97"/>
      <c r="L46" s="89"/>
      <c r="M46" s="92"/>
      <c r="N46" s="89"/>
      <c r="O46" s="92">
        <f>SUM(O44:O45)</f>
        <v>305.84000000000003</v>
      </c>
      <c r="P46" s="82"/>
      <c r="Q46" s="98">
        <v>209400</v>
      </c>
      <c r="R46" s="82"/>
      <c r="S46" s="99">
        <f>Q46/O46</f>
        <v>684.67172377713825</v>
      </c>
      <c r="U46" s="2"/>
      <c r="V46" s="2"/>
      <c r="W46" s="2"/>
    </row>
    <row r="47" spans="1:24" s="204" customFormat="1" x14ac:dyDescent="0.2">
      <c r="A47" s="198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1"/>
      <c r="Q47" s="200"/>
      <c r="R47" s="199"/>
      <c r="S47" s="200"/>
      <c r="U47" s="2"/>
      <c r="V47" s="2"/>
      <c r="W47" s="2"/>
    </row>
    <row r="48" spans="1:24" ht="15" customHeight="1" x14ac:dyDescent="0.2">
      <c r="A48" s="151">
        <v>357926300141</v>
      </c>
      <c r="B48" s="3"/>
      <c r="C48" s="3" t="s">
        <v>117</v>
      </c>
      <c r="D48" s="3"/>
      <c r="E48" s="136" t="s">
        <v>118</v>
      </c>
      <c r="F48" s="3"/>
      <c r="G48" s="3" t="s">
        <v>119</v>
      </c>
      <c r="H48" s="3"/>
      <c r="I48" s="131">
        <v>354870</v>
      </c>
      <c r="J48" s="3"/>
      <c r="K48" s="177">
        <v>44307</v>
      </c>
      <c r="L48" s="3"/>
      <c r="M48" s="131" t="s">
        <v>111</v>
      </c>
      <c r="N48" s="148"/>
      <c r="O48" s="131">
        <v>120</v>
      </c>
      <c r="P48" s="174"/>
      <c r="Q48" s="205"/>
      <c r="R48" s="175"/>
      <c r="S48" s="180"/>
      <c r="T48" s="2"/>
      <c r="U48" s="4"/>
      <c r="V48" s="4"/>
      <c r="W48" s="4"/>
      <c r="X48" s="1"/>
    </row>
    <row r="49" spans="1:23" x14ac:dyDescent="0.2">
      <c r="A49" s="151"/>
      <c r="B49" s="3"/>
      <c r="C49" s="152"/>
      <c r="D49" s="3"/>
      <c r="E49" s="152"/>
      <c r="F49" s="3"/>
      <c r="G49" s="72"/>
      <c r="H49" s="3"/>
      <c r="I49" s="153"/>
      <c r="J49" s="131"/>
      <c r="K49" s="154"/>
      <c r="L49" s="131"/>
      <c r="M49" s="133" t="s">
        <v>82</v>
      </c>
      <c r="N49" s="3"/>
      <c r="O49" s="186">
        <v>160</v>
      </c>
      <c r="P49" s="67"/>
      <c r="Q49" s="132"/>
      <c r="R49" s="172"/>
      <c r="S49" s="173"/>
      <c r="T49" s="2"/>
      <c r="U49" s="2"/>
      <c r="V49" s="2"/>
      <c r="W49" s="2"/>
    </row>
    <row r="50" spans="1:23" x14ac:dyDescent="0.2">
      <c r="A50" s="163"/>
      <c r="B50" s="67"/>
      <c r="C50" s="136"/>
      <c r="D50" s="3"/>
      <c r="E50" s="3"/>
      <c r="F50" s="3"/>
      <c r="G50" s="3"/>
      <c r="H50" s="3"/>
      <c r="I50" s="131"/>
      <c r="J50" s="3"/>
      <c r="K50" s="137"/>
      <c r="L50" s="3"/>
      <c r="M50" s="131"/>
      <c r="N50" s="148"/>
      <c r="O50" s="178">
        <f>SUM(O48:O49)</f>
        <v>280</v>
      </c>
      <c r="P50" s="174"/>
      <c r="Q50" s="179">
        <v>191500</v>
      </c>
      <c r="R50" s="176"/>
      <c r="S50" s="185">
        <f>Q50/O50</f>
        <v>683.92857142857144</v>
      </c>
      <c r="T50" s="2"/>
      <c r="U50" s="2"/>
      <c r="V50" s="2"/>
      <c r="W50" s="2"/>
    </row>
    <row r="51" spans="1:23" x14ac:dyDescent="0.2">
      <c r="A51" s="133"/>
      <c r="B51" s="3"/>
      <c r="C51" s="3"/>
      <c r="D51" s="3"/>
      <c r="E51" s="3"/>
      <c r="F51" s="3"/>
      <c r="G51" s="3"/>
      <c r="H51" s="3"/>
      <c r="I51" s="131"/>
      <c r="J51" s="3"/>
      <c r="K51" s="177"/>
      <c r="L51" s="3"/>
      <c r="M51" s="131"/>
      <c r="N51" s="148"/>
      <c r="O51" s="178"/>
      <c r="P51" s="174"/>
      <c r="Q51" s="179"/>
      <c r="R51" s="175"/>
      <c r="S51" s="180"/>
      <c r="T51" s="2"/>
      <c r="U51" s="2"/>
      <c r="V51" s="2"/>
      <c r="W51" s="2"/>
    </row>
    <row r="52" spans="1:23" ht="17.25" customHeight="1" x14ac:dyDescent="0.2">
      <c r="A52" s="151">
        <v>357923300091</v>
      </c>
      <c r="B52" s="3"/>
      <c r="C52" s="3" t="s">
        <v>120</v>
      </c>
      <c r="D52" s="3"/>
      <c r="E52" s="136" t="s">
        <v>118</v>
      </c>
      <c r="F52" s="3"/>
      <c r="G52" s="3" t="s">
        <v>119</v>
      </c>
      <c r="H52" s="3"/>
      <c r="I52" s="163">
        <v>354872</v>
      </c>
      <c r="J52" s="3"/>
      <c r="K52" s="177">
        <v>44307</v>
      </c>
      <c r="L52" s="3"/>
      <c r="M52" s="131" t="s">
        <v>111</v>
      </c>
      <c r="N52" s="3"/>
      <c r="O52" s="131">
        <v>68.400000000000006</v>
      </c>
      <c r="P52" s="67"/>
      <c r="Q52" s="171"/>
      <c r="R52" s="67"/>
      <c r="S52" s="156"/>
      <c r="T52" s="2"/>
      <c r="U52" s="2"/>
      <c r="V52" s="2"/>
      <c r="W52" s="2"/>
    </row>
    <row r="53" spans="1:23" x14ac:dyDescent="0.2">
      <c r="A53" s="151"/>
      <c r="B53" s="3"/>
      <c r="C53" s="136"/>
      <c r="D53" s="3"/>
      <c r="E53" s="152"/>
      <c r="F53" s="3"/>
      <c r="G53" s="3"/>
      <c r="H53" s="3"/>
      <c r="I53" s="163"/>
      <c r="J53" s="3"/>
      <c r="K53" s="181"/>
      <c r="L53" s="3"/>
      <c r="M53" s="131" t="s">
        <v>82</v>
      </c>
      <c r="N53" s="148"/>
      <c r="O53" s="186">
        <v>11.6</v>
      </c>
      <c r="P53" s="174"/>
      <c r="Q53" s="182"/>
      <c r="R53" s="174"/>
      <c r="S53" s="174"/>
      <c r="T53" s="145"/>
      <c r="U53" s="145"/>
      <c r="V53" s="2"/>
      <c r="W53" s="2"/>
    </row>
    <row r="54" spans="1:23" x14ac:dyDescent="0.2">
      <c r="A54" s="133"/>
      <c r="B54" s="3"/>
      <c r="C54" s="3"/>
      <c r="D54" s="3"/>
      <c r="E54" s="136"/>
      <c r="F54" s="3"/>
      <c r="G54" s="3"/>
      <c r="H54" s="3"/>
      <c r="I54" s="131"/>
      <c r="J54" s="131"/>
      <c r="K54" s="177"/>
      <c r="L54" s="3"/>
      <c r="M54" s="131"/>
      <c r="N54" s="148"/>
      <c r="O54" s="178">
        <f>SUM(O52:O53)</f>
        <v>80</v>
      </c>
      <c r="P54" s="174"/>
      <c r="Q54" s="179">
        <v>51000</v>
      </c>
      <c r="R54" s="174"/>
      <c r="S54" s="185">
        <f>Q54/O54</f>
        <v>637.5</v>
      </c>
      <c r="T54" s="145"/>
      <c r="U54" s="145"/>
      <c r="V54" s="2"/>
      <c r="W54" s="2"/>
    </row>
    <row r="55" spans="1:23" x14ac:dyDescent="0.2">
      <c r="A55" s="133"/>
      <c r="B55" s="3"/>
      <c r="C55" s="3"/>
      <c r="D55" s="3"/>
      <c r="E55" s="3"/>
      <c r="F55" s="3"/>
      <c r="G55" s="3"/>
      <c r="H55" s="3"/>
      <c r="I55" s="131"/>
      <c r="J55" s="3"/>
      <c r="K55" s="177"/>
      <c r="L55" s="3"/>
      <c r="M55" s="131"/>
      <c r="N55" s="148"/>
      <c r="O55" s="178"/>
      <c r="P55" s="174"/>
      <c r="Q55" s="179"/>
      <c r="R55" s="174"/>
      <c r="S55" s="180"/>
      <c r="T55" s="145"/>
      <c r="U55" s="145"/>
      <c r="V55" s="2"/>
      <c r="W55" s="2"/>
    </row>
    <row r="56" spans="1:23" ht="32.25" customHeight="1" x14ac:dyDescent="0.2">
      <c r="A56" s="133">
        <v>285130400114</v>
      </c>
      <c r="B56" s="3"/>
      <c r="C56" s="3" t="s">
        <v>130</v>
      </c>
      <c r="D56" s="3"/>
      <c r="E56" s="136" t="s">
        <v>131</v>
      </c>
      <c r="F56" s="3"/>
      <c r="G56" s="136" t="s">
        <v>132</v>
      </c>
      <c r="H56" s="3"/>
      <c r="I56" s="131">
        <v>354886</v>
      </c>
      <c r="J56" s="3"/>
      <c r="K56" s="177">
        <v>44307</v>
      </c>
      <c r="L56" s="3"/>
      <c r="M56" s="131" t="s">
        <v>75</v>
      </c>
      <c r="N56" s="3"/>
      <c r="O56" s="131">
        <v>156.30000000000001</v>
      </c>
      <c r="P56" s="67"/>
      <c r="Q56" s="184"/>
      <c r="R56" s="67"/>
      <c r="S56" s="164"/>
      <c r="T56" s="145"/>
      <c r="U56" s="145"/>
      <c r="V56" s="2"/>
      <c r="W56" s="2"/>
    </row>
    <row r="57" spans="1:23" ht="15" customHeight="1" x14ac:dyDescent="0.2">
      <c r="A57" s="151"/>
      <c r="B57" s="3"/>
      <c r="C57" s="136"/>
      <c r="D57" s="3"/>
      <c r="E57" s="3"/>
      <c r="F57" s="3"/>
      <c r="G57" s="136"/>
      <c r="H57" s="3"/>
      <c r="I57" s="131"/>
      <c r="J57" s="3"/>
      <c r="K57" s="143"/>
      <c r="L57" s="3"/>
      <c r="M57" s="131" t="s">
        <v>66</v>
      </c>
      <c r="N57" s="3"/>
      <c r="O57" s="186">
        <v>3.7</v>
      </c>
      <c r="P57" s="148"/>
      <c r="Q57" s="148"/>
      <c r="R57" s="148"/>
      <c r="S57" s="148"/>
      <c r="T57" s="145"/>
      <c r="U57" s="145"/>
      <c r="V57" s="2"/>
      <c r="W57" s="2"/>
    </row>
    <row r="58" spans="1:23" ht="16.5" customHeight="1" x14ac:dyDescent="0.2">
      <c r="A58" s="151"/>
      <c r="B58" s="3"/>
      <c r="C58" s="136"/>
      <c r="D58" s="3"/>
      <c r="E58" s="3"/>
      <c r="F58" s="3"/>
      <c r="G58" s="136"/>
      <c r="H58" s="3"/>
      <c r="I58" s="131"/>
      <c r="J58" s="3"/>
      <c r="K58" s="177"/>
      <c r="L58" s="3"/>
      <c r="M58" s="131"/>
      <c r="N58" s="148"/>
      <c r="O58" s="131">
        <f>SUM(O56:O57)</f>
        <v>160</v>
      </c>
      <c r="P58" s="148"/>
      <c r="Q58" s="132">
        <v>109600</v>
      </c>
      <c r="R58" s="148"/>
      <c r="S58" s="183">
        <f>Q58/O58</f>
        <v>685</v>
      </c>
      <c r="T58" s="145"/>
      <c r="U58" s="145"/>
      <c r="V58" s="2"/>
      <c r="W58" s="2"/>
    </row>
    <row r="59" spans="1:23" ht="13.5" customHeight="1" x14ac:dyDescent="0.2">
      <c r="A59" s="133"/>
      <c r="B59" s="3"/>
      <c r="C59" s="3"/>
      <c r="D59" s="3"/>
      <c r="E59" s="3"/>
      <c r="F59" s="3"/>
      <c r="G59" s="3"/>
      <c r="H59" s="3"/>
      <c r="I59" s="131"/>
      <c r="J59" s="3"/>
      <c r="K59" s="177"/>
      <c r="L59" s="3"/>
      <c r="M59" s="131"/>
      <c r="N59" s="148"/>
      <c r="O59" s="178"/>
      <c r="P59" s="148"/>
      <c r="Q59" s="179"/>
      <c r="R59" s="148"/>
      <c r="S59" s="180"/>
      <c r="T59" s="145"/>
      <c r="U59" s="2"/>
      <c r="V59" s="2"/>
      <c r="W59" s="2"/>
    </row>
    <row r="60" spans="1:23" x14ac:dyDescent="0.2">
      <c r="A60" s="151">
        <v>330917400042</v>
      </c>
      <c r="B60" s="3"/>
      <c r="C60" s="136" t="s">
        <v>140</v>
      </c>
      <c r="D60" s="3"/>
      <c r="E60" s="3" t="s">
        <v>141</v>
      </c>
      <c r="F60" s="3"/>
      <c r="G60" s="3" t="s">
        <v>142</v>
      </c>
      <c r="H60" s="3"/>
      <c r="I60" s="131">
        <v>354946</v>
      </c>
      <c r="J60" s="3"/>
      <c r="K60" s="143">
        <v>44307</v>
      </c>
      <c r="L60" s="189"/>
      <c r="M60" s="92" t="s">
        <v>76</v>
      </c>
      <c r="N60" s="89"/>
      <c r="O60" s="92">
        <v>13.5</v>
      </c>
      <c r="P60" s="89"/>
      <c r="Q60" s="94"/>
      <c r="R60" s="89"/>
      <c r="S60" s="98"/>
      <c r="T60" s="145"/>
      <c r="U60" s="150"/>
    </row>
    <row r="61" spans="1:23" x14ac:dyDescent="0.2">
      <c r="A61" s="84"/>
      <c r="B61" s="89"/>
      <c r="C61" s="89"/>
      <c r="D61" s="89"/>
      <c r="E61" s="89"/>
      <c r="F61" s="89"/>
      <c r="G61" s="89"/>
      <c r="H61" s="89"/>
      <c r="I61" s="92"/>
      <c r="J61" s="89"/>
      <c r="K61" s="97"/>
      <c r="L61" s="89"/>
      <c r="M61" s="92" t="s">
        <v>66</v>
      </c>
      <c r="N61" s="89"/>
      <c r="O61" s="161">
        <v>13.17</v>
      </c>
      <c r="P61" s="89"/>
      <c r="Q61" s="96"/>
      <c r="R61" s="89"/>
      <c r="S61" s="105"/>
      <c r="T61" s="145"/>
      <c r="U61" s="150"/>
    </row>
    <row r="62" spans="1:23" x14ac:dyDescent="0.2">
      <c r="A62" s="84"/>
      <c r="B62" s="89"/>
      <c r="C62" s="89"/>
      <c r="D62" s="89"/>
      <c r="E62" s="89"/>
      <c r="F62" s="89"/>
      <c r="G62" s="89"/>
      <c r="H62" s="89"/>
      <c r="I62" s="92"/>
      <c r="J62" s="89"/>
      <c r="K62" s="97"/>
      <c r="L62" s="89"/>
      <c r="M62" s="92"/>
      <c r="N62" s="89"/>
      <c r="O62" s="203">
        <f>SUM(O60:O61)</f>
        <v>26.67</v>
      </c>
      <c r="P62" s="89"/>
      <c r="Q62" s="98">
        <v>9000</v>
      </c>
      <c r="R62" s="89"/>
      <c r="S62" s="105">
        <f>Q62/O62</f>
        <v>337.45781777277836</v>
      </c>
      <c r="T62" s="145"/>
      <c r="U62" s="235" t="s">
        <v>143</v>
      </c>
    </row>
    <row r="63" spans="1:23" x14ac:dyDescent="0.2">
      <c r="A63" s="133"/>
      <c r="B63" s="3"/>
      <c r="C63" s="3"/>
      <c r="D63" s="3"/>
      <c r="E63" s="3"/>
      <c r="F63" s="3"/>
      <c r="G63" s="3"/>
      <c r="H63" s="3"/>
      <c r="I63" s="131"/>
      <c r="J63" s="3"/>
      <c r="K63" s="143"/>
      <c r="L63" s="3"/>
      <c r="M63" s="131"/>
      <c r="N63" s="3"/>
      <c r="O63" s="131"/>
      <c r="P63" s="131"/>
      <c r="Q63" s="132"/>
      <c r="R63" s="131"/>
      <c r="S63" s="183"/>
    </row>
    <row r="64" spans="1:23" x14ac:dyDescent="0.2">
      <c r="A64" s="133">
        <v>330917400138</v>
      </c>
      <c r="B64" s="3"/>
      <c r="C64" s="3" t="s">
        <v>140</v>
      </c>
      <c r="D64" s="3"/>
      <c r="E64" s="3" t="s">
        <v>144</v>
      </c>
      <c r="F64" s="3"/>
      <c r="G64" s="3" t="s">
        <v>145</v>
      </c>
      <c r="H64" s="3"/>
      <c r="I64" s="131">
        <v>354949</v>
      </c>
      <c r="J64" s="3"/>
      <c r="K64" s="143">
        <v>44307</v>
      </c>
      <c r="L64" s="3"/>
      <c r="M64" s="131" t="s">
        <v>76</v>
      </c>
      <c r="N64" s="3"/>
      <c r="O64" s="131">
        <v>13.5</v>
      </c>
      <c r="P64" s="131"/>
      <c r="Q64" s="132"/>
      <c r="R64" s="131"/>
      <c r="S64" s="180"/>
    </row>
    <row r="65" spans="1:21" ht="12.75" customHeight="1" x14ac:dyDescent="0.2">
      <c r="A65" s="151"/>
      <c r="B65" s="3"/>
      <c r="C65" s="136"/>
      <c r="D65" s="3"/>
      <c r="E65" s="136"/>
      <c r="F65" s="3"/>
      <c r="G65" s="3"/>
      <c r="H65" s="3"/>
      <c r="I65" s="163"/>
      <c r="J65" s="3"/>
      <c r="K65" s="143"/>
      <c r="L65" s="3"/>
      <c r="M65" s="131"/>
      <c r="N65" s="3"/>
      <c r="O65" s="161">
        <v>13.16</v>
      </c>
      <c r="P65" s="131"/>
      <c r="Q65" s="132"/>
      <c r="R65" s="131"/>
      <c r="S65" s="156"/>
    </row>
    <row r="66" spans="1:21" x14ac:dyDescent="0.2">
      <c r="A66" s="133"/>
      <c r="B66" s="3"/>
      <c r="C66" s="3"/>
      <c r="D66" s="3"/>
      <c r="E66" s="3"/>
      <c r="F66" s="3"/>
      <c r="G66" s="3"/>
      <c r="H66" s="3"/>
      <c r="I66" s="131"/>
      <c r="J66" s="3"/>
      <c r="K66" s="143"/>
      <c r="L66" s="3"/>
      <c r="M66" s="131"/>
      <c r="N66" s="3"/>
      <c r="O66" s="131">
        <f>SUM(O64:O65)</f>
        <v>26.66</v>
      </c>
      <c r="P66" s="131"/>
      <c r="Q66" s="132">
        <v>9000</v>
      </c>
      <c r="R66" s="131"/>
      <c r="S66" s="141">
        <f>Q66/O66</f>
        <v>337.58439609902473</v>
      </c>
      <c r="U66" s="67" t="s">
        <v>143</v>
      </c>
    </row>
    <row r="67" spans="1:21" x14ac:dyDescent="0.2">
      <c r="A67" s="84"/>
      <c r="B67" s="2"/>
      <c r="C67" s="89"/>
      <c r="D67" s="89"/>
      <c r="E67" s="79"/>
      <c r="F67" s="89"/>
      <c r="G67" s="89"/>
      <c r="H67" s="89"/>
      <c r="I67" s="110"/>
      <c r="J67" s="89"/>
      <c r="K67" s="103"/>
      <c r="L67" s="89"/>
      <c r="M67" s="92"/>
      <c r="N67" s="89"/>
      <c r="O67" s="203"/>
      <c r="P67" s="82"/>
      <c r="Q67" s="95"/>
      <c r="R67" s="82"/>
      <c r="S67" s="99"/>
    </row>
    <row r="68" spans="1:21" x14ac:dyDescent="0.2">
      <c r="A68" s="84">
        <v>331115100099</v>
      </c>
      <c r="B68" s="2"/>
      <c r="C68" s="89" t="s">
        <v>149</v>
      </c>
      <c r="D68" s="89"/>
      <c r="E68" s="89" t="s">
        <v>150</v>
      </c>
      <c r="F68" s="89"/>
      <c r="G68" s="89" t="s">
        <v>151</v>
      </c>
      <c r="H68" s="89"/>
      <c r="I68" s="92">
        <v>354980</v>
      </c>
      <c r="J68" s="89"/>
      <c r="K68" s="103">
        <v>44307</v>
      </c>
      <c r="L68" s="89"/>
      <c r="M68" s="92" t="s">
        <v>76</v>
      </c>
      <c r="N68" s="89"/>
      <c r="O68" s="203">
        <v>19.2</v>
      </c>
      <c r="P68" s="82"/>
      <c r="Q68" s="98"/>
      <c r="R68" s="82"/>
      <c r="S68" s="183"/>
    </row>
    <row r="69" spans="1:21" x14ac:dyDescent="0.2">
      <c r="A69" s="84"/>
      <c r="B69" s="2"/>
      <c r="C69" s="89"/>
      <c r="D69" s="89"/>
      <c r="E69" s="89"/>
      <c r="F69" s="89"/>
      <c r="G69" s="89"/>
      <c r="H69" s="89"/>
      <c r="I69" s="92"/>
      <c r="J69" s="89"/>
      <c r="K69" s="92"/>
      <c r="L69" s="89"/>
      <c r="M69" s="92" t="s">
        <v>82</v>
      </c>
      <c r="N69" s="89"/>
      <c r="O69" s="161">
        <v>19.2</v>
      </c>
      <c r="P69" s="82"/>
      <c r="Q69" s="98"/>
      <c r="R69" s="82"/>
      <c r="S69" s="11"/>
    </row>
    <row r="70" spans="1:21" x14ac:dyDescent="0.2">
      <c r="A70" s="133"/>
      <c r="B70" s="3"/>
      <c r="C70" s="3"/>
      <c r="D70" s="3"/>
      <c r="E70" s="3"/>
      <c r="F70" s="3"/>
      <c r="G70" s="3"/>
      <c r="H70" s="3"/>
      <c r="I70" s="131"/>
      <c r="J70" s="3"/>
      <c r="K70" s="143"/>
      <c r="L70" s="3"/>
      <c r="M70" s="131"/>
      <c r="N70" s="3"/>
      <c r="O70" s="131">
        <f>SUM(O68:O69)</f>
        <v>38.4</v>
      </c>
      <c r="P70" s="67"/>
      <c r="Q70" s="132">
        <v>33800</v>
      </c>
      <c r="R70" s="67"/>
      <c r="S70" s="156">
        <f>Q70/O70</f>
        <v>880.20833333333337</v>
      </c>
    </row>
    <row r="71" spans="1:21" x14ac:dyDescent="0.2">
      <c r="A71" s="133"/>
      <c r="B71" s="3"/>
      <c r="C71" s="136"/>
      <c r="D71" s="3"/>
      <c r="E71" s="136"/>
      <c r="F71" s="3"/>
      <c r="G71" s="3"/>
      <c r="H71" s="3"/>
      <c r="I71" s="131"/>
      <c r="J71" s="3"/>
      <c r="K71" s="143"/>
      <c r="L71" s="3"/>
      <c r="M71" s="131"/>
      <c r="N71" s="3"/>
      <c r="O71" s="237"/>
      <c r="P71" s="67"/>
      <c r="Q71" s="67"/>
      <c r="R71" s="67"/>
      <c r="S71" s="67"/>
    </row>
    <row r="72" spans="1:21" x14ac:dyDescent="0.2">
      <c r="A72" s="133"/>
      <c r="B72" s="3"/>
      <c r="C72" s="3"/>
      <c r="D72" s="3"/>
      <c r="E72" s="3"/>
      <c r="F72" s="3"/>
      <c r="G72" s="3"/>
      <c r="H72" s="3"/>
      <c r="I72" s="131"/>
      <c r="J72" s="3"/>
      <c r="K72" s="143"/>
      <c r="L72" s="3"/>
      <c r="M72" s="131"/>
      <c r="N72" s="3"/>
      <c r="O72" s="159"/>
      <c r="P72" s="67"/>
      <c r="Q72" s="132"/>
      <c r="R72" s="67"/>
      <c r="S72" s="156"/>
    </row>
    <row r="73" spans="1:21" x14ac:dyDescent="0.2">
      <c r="A73" s="133"/>
      <c r="B73" s="3"/>
      <c r="C73" s="3"/>
      <c r="D73" s="3"/>
      <c r="E73" s="3"/>
      <c r="F73" s="3"/>
      <c r="G73" s="3"/>
      <c r="H73" s="3"/>
      <c r="I73" s="131"/>
      <c r="J73" s="3"/>
      <c r="K73" s="143"/>
      <c r="L73" s="3"/>
      <c r="M73" s="131"/>
      <c r="N73" s="3"/>
      <c r="O73" s="131"/>
      <c r="P73" s="131"/>
      <c r="Q73" s="132"/>
      <c r="R73" s="131"/>
      <c r="S73" s="156"/>
    </row>
    <row r="74" spans="1:21" x14ac:dyDescent="0.2">
      <c r="A74" s="12"/>
      <c r="B74" s="2"/>
      <c r="C74" s="89"/>
      <c r="D74" s="89"/>
      <c r="E74" s="89"/>
      <c r="F74" s="89"/>
      <c r="G74" s="89"/>
      <c r="H74" s="89"/>
      <c r="I74" s="92"/>
      <c r="J74" s="89"/>
      <c r="K74" s="92"/>
      <c r="L74" s="89"/>
      <c r="M74" s="92"/>
      <c r="N74" s="89"/>
      <c r="O74" s="92"/>
      <c r="P74" s="92"/>
      <c r="Q74" s="98"/>
      <c r="R74" s="92"/>
      <c r="S74" s="98"/>
    </row>
    <row r="75" spans="1:21" x14ac:dyDescent="0.2">
      <c r="A75" s="12"/>
      <c r="B75" s="2"/>
      <c r="C75" s="89"/>
      <c r="D75" s="89"/>
      <c r="E75" s="89"/>
      <c r="F75" s="89"/>
      <c r="G75" s="89"/>
      <c r="H75" s="89"/>
      <c r="I75" s="92"/>
      <c r="J75" s="89"/>
      <c r="K75" s="92"/>
      <c r="L75" s="89"/>
      <c r="M75" s="92"/>
      <c r="N75" s="89"/>
      <c r="O75" s="92" t="s">
        <v>11</v>
      </c>
      <c r="P75" s="92"/>
      <c r="Q75" s="98" t="s">
        <v>11</v>
      </c>
      <c r="R75" s="92"/>
      <c r="S75" s="98" t="s">
        <v>8</v>
      </c>
    </row>
    <row r="76" spans="1:21" x14ac:dyDescent="0.2">
      <c r="A76" s="68"/>
      <c r="B76" s="2"/>
      <c r="C76" s="79"/>
      <c r="D76" s="89"/>
      <c r="E76" s="89"/>
      <c r="F76" s="89"/>
      <c r="G76" s="89"/>
      <c r="H76" s="89"/>
      <c r="I76" s="92"/>
      <c r="J76" s="89"/>
      <c r="K76" s="103"/>
      <c r="L76" s="89"/>
      <c r="M76" s="92"/>
      <c r="N76" s="89"/>
      <c r="O76" s="92" t="s">
        <v>7</v>
      </c>
      <c r="P76" s="92"/>
      <c r="Q76" s="98" t="s">
        <v>13</v>
      </c>
      <c r="R76" s="92"/>
      <c r="S76" s="98" t="s">
        <v>14</v>
      </c>
    </row>
    <row r="77" spans="1:21" x14ac:dyDescent="0.2">
      <c r="A77" s="68"/>
      <c r="B77" s="2"/>
      <c r="C77" s="79"/>
      <c r="D77" s="89"/>
      <c r="E77" s="89"/>
      <c r="F77" s="89"/>
      <c r="G77" s="89"/>
      <c r="H77" s="89"/>
      <c r="I77" s="92"/>
      <c r="J77" s="89"/>
      <c r="K77" s="103"/>
      <c r="L77" s="89"/>
      <c r="M77" s="92"/>
      <c r="N77" s="89"/>
      <c r="O77" s="111">
        <f>SUM(O46,O50,O54,O58,O62,O66,O70)</f>
        <v>917.56999999999994</v>
      </c>
      <c r="P77" s="104"/>
      <c r="Q77" s="105">
        <f>SUM(Q45:Q74)</f>
        <v>613300</v>
      </c>
      <c r="R77" s="104"/>
      <c r="S77" s="188">
        <f>Q77/O77</f>
        <v>668.39587170461118</v>
      </c>
    </row>
    <row r="78" spans="1:21" x14ac:dyDescent="0.2">
      <c r="A78" s="68"/>
      <c r="B78" s="2"/>
      <c r="C78" s="79"/>
      <c r="D78" s="89"/>
      <c r="E78" s="89"/>
      <c r="F78" s="89"/>
      <c r="G78" s="89"/>
      <c r="H78" s="89"/>
      <c r="I78" s="92"/>
      <c r="J78" s="89"/>
      <c r="K78" s="103"/>
      <c r="L78" s="89"/>
      <c r="M78" s="92"/>
      <c r="N78" s="89"/>
    </row>
    <row r="79" spans="1:21" x14ac:dyDescent="0.2">
      <c r="A79" s="12"/>
      <c r="B79" s="2"/>
      <c r="C79" s="89"/>
      <c r="D79" s="89"/>
      <c r="E79" s="89"/>
      <c r="F79" s="89"/>
      <c r="G79" s="89"/>
      <c r="H79" s="89"/>
      <c r="I79" s="92"/>
      <c r="J79" s="89"/>
      <c r="K79" s="92"/>
      <c r="L79" s="89"/>
      <c r="M79" s="92"/>
      <c r="N79" s="89"/>
      <c r="O79" s="106"/>
      <c r="P79" s="82"/>
      <c r="Q79" s="95"/>
      <c r="R79" s="82"/>
      <c r="S79" s="99"/>
    </row>
    <row r="80" spans="1:21" x14ac:dyDescent="0.2">
      <c r="A80" s="208" t="s">
        <v>56</v>
      </c>
      <c r="C80" s="82"/>
      <c r="D80" s="82"/>
      <c r="E80" s="81" t="s">
        <v>41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 t="s">
        <v>50</v>
      </c>
    </row>
    <row r="81" spans="1:21" x14ac:dyDescent="0.2"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</row>
    <row r="82" spans="1:21" ht="13.5" thickBot="1" x14ac:dyDescent="0.25">
      <c r="A82" s="15" t="s">
        <v>0</v>
      </c>
      <c r="B82" s="16"/>
      <c r="C82" s="83" t="s">
        <v>1</v>
      </c>
      <c r="D82" s="83"/>
      <c r="E82" s="83" t="s">
        <v>2</v>
      </c>
      <c r="F82" s="83"/>
      <c r="G82" s="83" t="s">
        <v>3</v>
      </c>
      <c r="H82" s="83"/>
      <c r="I82" s="83" t="s">
        <v>42</v>
      </c>
      <c r="J82" s="83"/>
      <c r="K82" s="83" t="s">
        <v>5</v>
      </c>
      <c r="L82" s="83"/>
      <c r="M82" s="83" t="s">
        <v>6</v>
      </c>
      <c r="N82" s="83"/>
      <c r="O82" s="83" t="s">
        <v>7</v>
      </c>
      <c r="P82" s="107"/>
      <c r="Q82" s="83" t="s">
        <v>8</v>
      </c>
      <c r="R82" s="87"/>
      <c r="S82" s="83" t="s">
        <v>9</v>
      </c>
    </row>
    <row r="83" spans="1:21" x14ac:dyDescent="0.2">
      <c r="A83" s="84">
        <v>257935400046</v>
      </c>
      <c r="B83" s="2"/>
      <c r="C83" s="89" t="s">
        <v>158</v>
      </c>
      <c r="D83" s="89"/>
      <c r="E83" s="89" t="s">
        <v>159</v>
      </c>
      <c r="F83" s="89"/>
      <c r="G83" s="89" t="s">
        <v>160</v>
      </c>
      <c r="H83" s="89"/>
      <c r="I83" s="92">
        <v>355015</v>
      </c>
      <c r="J83" s="89"/>
      <c r="K83" s="103">
        <v>44307</v>
      </c>
      <c r="L83" s="89"/>
      <c r="M83" s="92" t="s">
        <v>155</v>
      </c>
      <c r="N83" s="89"/>
      <c r="O83" s="92">
        <v>83.2</v>
      </c>
      <c r="P83" s="92"/>
      <c r="Q83" s="98"/>
      <c r="R83" s="89"/>
      <c r="S83" s="105"/>
    </row>
    <row r="84" spans="1:21" x14ac:dyDescent="0.2">
      <c r="A84" s="84"/>
      <c r="B84" s="2"/>
      <c r="C84" s="89"/>
      <c r="D84" s="89"/>
      <c r="E84" s="89"/>
      <c r="F84" s="89"/>
      <c r="G84" s="89"/>
      <c r="H84" s="89"/>
      <c r="I84" s="92"/>
      <c r="J84" s="89"/>
      <c r="K84" s="103"/>
      <c r="L84" s="89"/>
      <c r="M84" s="92" t="s">
        <v>70</v>
      </c>
      <c r="N84" s="89"/>
      <c r="O84" s="161">
        <v>76.8</v>
      </c>
      <c r="P84" s="92"/>
      <c r="Q84" s="98"/>
      <c r="R84" s="89"/>
      <c r="S84" s="105"/>
    </row>
    <row r="85" spans="1:21" x14ac:dyDescent="0.2">
      <c r="A85" s="84"/>
      <c r="B85" s="2"/>
      <c r="C85" s="89"/>
      <c r="D85" s="89"/>
      <c r="E85" s="89"/>
      <c r="F85" s="89"/>
      <c r="G85" s="89"/>
      <c r="H85" s="89"/>
      <c r="I85" s="92"/>
      <c r="J85" s="89"/>
      <c r="K85" s="92"/>
      <c r="L85" s="89"/>
      <c r="M85" s="92"/>
      <c r="N85" s="89"/>
      <c r="O85" s="92">
        <f>SUM(O83:O84)</f>
        <v>160</v>
      </c>
      <c r="P85" s="92"/>
      <c r="Q85" s="98">
        <v>103000</v>
      </c>
      <c r="R85" s="89"/>
      <c r="S85" s="183">
        <f>Q85/O85</f>
        <v>643.75</v>
      </c>
    </row>
    <row r="86" spans="1:21" x14ac:dyDescent="0.2">
      <c r="A86" s="84"/>
      <c r="B86" s="2"/>
      <c r="C86" s="89"/>
      <c r="D86" s="89"/>
      <c r="E86" s="89"/>
      <c r="F86" s="89"/>
      <c r="G86" s="89"/>
      <c r="H86" s="89"/>
      <c r="I86" s="92"/>
      <c r="J86" s="89"/>
      <c r="K86" s="103"/>
      <c r="L86" s="89"/>
      <c r="M86" s="92"/>
      <c r="N86" s="89"/>
      <c r="O86" s="70"/>
      <c r="P86" s="92"/>
      <c r="Q86" s="98"/>
      <c r="R86" s="89"/>
      <c r="S86" s="11"/>
    </row>
    <row r="87" spans="1:21" x14ac:dyDescent="0.2">
      <c r="A87" s="12">
        <v>279901200062</v>
      </c>
      <c r="B87" s="2"/>
      <c r="C87" s="89" t="s">
        <v>166</v>
      </c>
      <c r="D87" s="89"/>
      <c r="E87" s="89" t="s">
        <v>167</v>
      </c>
      <c r="F87" s="89"/>
      <c r="G87" s="89" t="s">
        <v>168</v>
      </c>
      <c r="H87" s="89"/>
      <c r="I87" s="92">
        <v>355050</v>
      </c>
      <c r="J87" s="89"/>
      <c r="K87" s="97">
        <v>44337</v>
      </c>
      <c r="L87" s="89"/>
      <c r="M87" s="92" t="s">
        <v>75</v>
      </c>
      <c r="N87" s="89"/>
      <c r="O87" s="92">
        <v>97.35</v>
      </c>
      <c r="P87" s="89"/>
      <c r="Q87" s="94"/>
      <c r="R87" s="89"/>
      <c r="S87" s="99"/>
      <c r="U87" s="1"/>
    </row>
    <row r="88" spans="1:21" x14ac:dyDescent="0.2">
      <c r="A88" s="84"/>
      <c r="B88" s="89"/>
      <c r="C88" s="89"/>
      <c r="D88" s="89"/>
      <c r="E88" s="79"/>
      <c r="F88" s="89"/>
      <c r="G88" s="79"/>
      <c r="H88" s="89"/>
      <c r="I88" s="92"/>
      <c r="J88" s="89"/>
      <c r="K88" s="103"/>
      <c r="L88" s="89"/>
      <c r="M88" s="92" t="s">
        <v>70</v>
      </c>
      <c r="N88" s="89"/>
      <c r="O88" s="206">
        <v>288.39999999999998</v>
      </c>
      <c r="P88" s="82"/>
      <c r="U88" s="11"/>
    </row>
    <row r="89" spans="1:21" x14ac:dyDescent="0.2">
      <c r="A89" s="84"/>
      <c r="B89" s="89"/>
      <c r="C89" s="89"/>
      <c r="D89" s="89"/>
      <c r="E89" s="89"/>
      <c r="F89" s="89"/>
      <c r="G89" s="89"/>
      <c r="H89" s="89"/>
      <c r="I89" s="92"/>
      <c r="J89" s="89"/>
      <c r="K89" s="92"/>
      <c r="L89" s="89"/>
      <c r="M89" s="92"/>
      <c r="N89" s="89"/>
      <c r="O89" s="239">
        <f>SUM(O87:O88)</f>
        <v>385.75</v>
      </c>
      <c r="P89" s="82"/>
      <c r="Q89" s="98">
        <v>275500</v>
      </c>
      <c r="R89" s="82"/>
      <c r="S89" s="42">
        <f>Q89/O89</f>
        <v>714.19313026571615</v>
      </c>
    </row>
    <row r="90" spans="1:21" x14ac:dyDescent="0.2">
      <c r="A90" s="84"/>
      <c r="B90" s="89"/>
      <c r="C90" s="79"/>
      <c r="D90" s="89"/>
      <c r="E90" s="89"/>
      <c r="F90" s="89"/>
      <c r="G90" s="79"/>
      <c r="H90" s="89"/>
      <c r="I90" s="92"/>
      <c r="J90" s="89"/>
      <c r="K90" s="103"/>
      <c r="L90" s="89"/>
      <c r="M90" s="92"/>
      <c r="N90" s="89"/>
      <c r="O90" s="114"/>
      <c r="P90" s="82"/>
      <c r="Q90" s="95"/>
      <c r="R90" s="82"/>
      <c r="S90" s="183"/>
    </row>
    <row r="91" spans="1:21" x14ac:dyDescent="0.2">
      <c r="A91" s="84">
        <v>357908100011</v>
      </c>
      <c r="B91" s="89"/>
      <c r="C91" s="89" t="s">
        <v>183</v>
      </c>
      <c r="D91" s="89"/>
      <c r="E91" s="89" t="s">
        <v>184</v>
      </c>
      <c r="F91" s="89"/>
      <c r="G91" s="89" t="s">
        <v>185</v>
      </c>
      <c r="H91" s="89"/>
      <c r="I91" s="92">
        <v>355118</v>
      </c>
      <c r="J91" s="89"/>
      <c r="K91" s="103">
        <v>44337</v>
      </c>
      <c r="L91" s="89"/>
      <c r="M91" s="92" t="s">
        <v>111</v>
      </c>
      <c r="N91" s="89"/>
      <c r="O91" s="114">
        <v>283.10000000000002</v>
      </c>
      <c r="P91" s="82"/>
      <c r="Q91" s="95"/>
      <c r="R91" s="82"/>
      <c r="S91" s="99"/>
    </row>
    <row r="92" spans="1:21" x14ac:dyDescent="0.2">
      <c r="A92" s="85"/>
      <c r="B92" s="89"/>
      <c r="C92" s="89"/>
      <c r="D92" s="89"/>
      <c r="E92" s="79"/>
      <c r="F92" s="89"/>
      <c r="G92" s="89"/>
      <c r="H92" s="89"/>
      <c r="I92" s="92"/>
      <c r="J92" s="89"/>
      <c r="K92" s="103"/>
      <c r="L92" s="89"/>
      <c r="M92" s="92" t="s">
        <v>82</v>
      </c>
      <c r="N92" s="89"/>
      <c r="O92" s="206">
        <v>36.9</v>
      </c>
      <c r="P92" s="82"/>
      <c r="Q92" s="95"/>
      <c r="R92" s="82"/>
      <c r="S92" s="99"/>
    </row>
    <row r="93" spans="1:21" x14ac:dyDescent="0.2">
      <c r="A93" s="84"/>
      <c r="B93" s="89"/>
      <c r="C93" s="89"/>
      <c r="D93" s="89"/>
      <c r="E93" s="89"/>
      <c r="F93" s="89"/>
      <c r="G93" s="89"/>
      <c r="H93" s="89"/>
      <c r="I93" s="92"/>
      <c r="J93" s="89"/>
      <c r="K93" s="92"/>
      <c r="L93" s="89"/>
      <c r="M93" s="92"/>
      <c r="N93" s="89"/>
      <c r="O93" s="114">
        <f>SUM(O91:O92)</f>
        <v>320</v>
      </c>
      <c r="P93" s="82"/>
      <c r="Q93" s="95">
        <v>175000</v>
      </c>
      <c r="R93" s="82"/>
      <c r="S93" s="11">
        <f>Q93/O93</f>
        <v>546.875</v>
      </c>
    </row>
    <row r="94" spans="1:21" x14ac:dyDescent="0.2">
      <c r="A94" s="84"/>
      <c r="B94" s="89"/>
      <c r="C94" s="108"/>
      <c r="D94" s="89"/>
      <c r="E94" s="90"/>
      <c r="F94" s="89"/>
      <c r="G94" s="89"/>
      <c r="H94" s="89"/>
      <c r="I94" s="92"/>
      <c r="J94" s="89"/>
      <c r="K94" s="103"/>
      <c r="L94" s="89"/>
      <c r="M94" s="92"/>
      <c r="N94" s="89"/>
      <c r="O94" s="239"/>
      <c r="P94" s="92"/>
      <c r="Q94" s="98"/>
      <c r="R94" s="92"/>
      <c r="S94" s="100"/>
      <c r="T94" s="2"/>
      <c r="U94" s="41"/>
    </row>
    <row r="95" spans="1:21" ht="29.25" customHeight="1" x14ac:dyDescent="0.2">
      <c r="A95" s="84">
        <v>311714100013</v>
      </c>
      <c r="B95" s="89"/>
      <c r="C95" s="108" t="s">
        <v>186</v>
      </c>
      <c r="D95" s="89"/>
      <c r="E95" s="90" t="s">
        <v>187</v>
      </c>
      <c r="F95" s="89"/>
      <c r="G95" s="79" t="s">
        <v>188</v>
      </c>
      <c r="H95" s="89"/>
      <c r="I95" s="92">
        <v>355124</v>
      </c>
      <c r="J95" s="89"/>
      <c r="K95" s="109">
        <v>44337</v>
      </c>
      <c r="L95" s="89"/>
      <c r="M95" s="92" t="s">
        <v>76</v>
      </c>
      <c r="N95" s="89"/>
      <c r="O95" s="114">
        <v>230.8</v>
      </c>
      <c r="P95" s="92"/>
      <c r="Q95" s="98"/>
      <c r="R95" s="92"/>
      <c r="S95" s="183"/>
      <c r="T95" s="2"/>
      <c r="U95" s="41"/>
    </row>
    <row r="96" spans="1:21" x14ac:dyDescent="0.2">
      <c r="A96" s="84"/>
      <c r="B96" s="89"/>
      <c r="C96" s="108"/>
      <c r="D96" s="89"/>
      <c r="E96" s="90"/>
      <c r="F96" s="89"/>
      <c r="G96" s="89"/>
      <c r="H96" s="89"/>
      <c r="I96" s="92"/>
      <c r="J96" s="89"/>
      <c r="K96" s="103"/>
      <c r="L96" s="89"/>
      <c r="M96" s="92" t="s">
        <v>66</v>
      </c>
      <c r="N96" s="89"/>
      <c r="O96" s="206">
        <v>9.1999999999999993</v>
      </c>
      <c r="P96" s="92"/>
      <c r="Q96" s="98"/>
      <c r="R96" s="92"/>
      <c r="S96" s="99"/>
      <c r="T96" s="75"/>
      <c r="U96" s="41"/>
    </row>
    <row r="97" spans="1:21" x14ac:dyDescent="0.2">
      <c r="A97" s="84"/>
      <c r="B97" s="89"/>
      <c r="C97" s="108"/>
      <c r="D97" s="89"/>
      <c r="E97" s="90"/>
      <c r="F97" s="89"/>
      <c r="G97" s="89"/>
      <c r="H97" s="89"/>
      <c r="I97" s="92"/>
      <c r="J97" s="89"/>
      <c r="K97" s="109"/>
      <c r="L97" s="89"/>
      <c r="M97" s="92"/>
      <c r="N97" s="89"/>
      <c r="O97" s="114">
        <f>SUM(O95:O96)</f>
        <v>240</v>
      </c>
      <c r="P97" s="92"/>
      <c r="Q97" s="98">
        <v>139200</v>
      </c>
      <c r="R97" s="92"/>
      <c r="S97" s="99">
        <f>Q97/O97</f>
        <v>580</v>
      </c>
      <c r="T97" s="75"/>
      <c r="U97" s="41"/>
    </row>
    <row r="98" spans="1:21" x14ac:dyDescent="0.2">
      <c r="A98" s="85"/>
      <c r="B98" s="89"/>
      <c r="C98" s="101"/>
      <c r="D98" s="89"/>
      <c r="E98" s="90"/>
      <c r="F98" s="89"/>
      <c r="G98" s="89"/>
      <c r="H98" s="89"/>
      <c r="I98" s="92"/>
      <c r="J98" s="89"/>
      <c r="K98" s="103"/>
      <c r="L98" s="89"/>
      <c r="M98" s="92"/>
      <c r="N98" s="89"/>
      <c r="O98" s="114"/>
      <c r="P98" s="92"/>
      <c r="Q98" s="98"/>
      <c r="R98" s="92"/>
      <c r="S98" s="100"/>
      <c r="T98" s="75"/>
      <c r="U98" s="41"/>
    </row>
    <row r="99" spans="1:21" x14ac:dyDescent="0.2">
      <c r="A99" s="84">
        <v>311713100072</v>
      </c>
      <c r="B99" s="89"/>
      <c r="C99" s="108" t="s">
        <v>192</v>
      </c>
      <c r="D99" s="89"/>
      <c r="E99" s="90" t="s">
        <v>193</v>
      </c>
      <c r="F99" s="89"/>
      <c r="G99" s="89" t="s">
        <v>194</v>
      </c>
      <c r="H99" s="89"/>
      <c r="I99" s="92">
        <v>355130</v>
      </c>
      <c r="J99" s="89"/>
      <c r="K99" s="109">
        <v>44337</v>
      </c>
      <c r="L99" s="89"/>
      <c r="M99" s="92" t="s">
        <v>76</v>
      </c>
      <c r="N99" s="89"/>
      <c r="O99" s="239">
        <v>574.54999999999995</v>
      </c>
      <c r="P99" s="92"/>
      <c r="Q99" s="98"/>
      <c r="R99" s="92"/>
      <c r="S99" s="99"/>
      <c r="T99" s="75"/>
      <c r="U99" s="41"/>
    </row>
    <row r="100" spans="1:21" x14ac:dyDescent="0.2">
      <c r="A100" s="84"/>
      <c r="B100" s="89"/>
      <c r="C100" s="108"/>
      <c r="D100" s="89"/>
      <c r="E100" s="90"/>
      <c r="F100" s="89"/>
      <c r="G100" s="89"/>
      <c r="H100" s="89"/>
      <c r="I100" s="92"/>
      <c r="J100" s="89"/>
      <c r="K100" s="103"/>
      <c r="L100" s="89"/>
      <c r="M100" s="92" t="s">
        <v>66</v>
      </c>
      <c r="N100" s="89"/>
      <c r="O100" s="206">
        <v>48.2</v>
      </c>
      <c r="P100" s="92"/>
      <c r="Q100" s="98"/>
      <c r="R100" s="92"/>
      <c r="S100" s="183"/>
      <c r="T100" s="75"/>
      <c r="U100" s="41"/>
    </row>
    <row r="101" spans="1:21" x14ac:dyDescent="0.2">
      <c r="A101" s="84"/>
      <c r="B101" s="89"/>
      <c r="C101" s="108"/>
      <c r="D101" s="89"/>
      <c r="E101" s="90"/>
      <c r="F101" s="89"/>
      <c r="G101" s="89"/>
      <c r="H101" s="89"/>
      <c r="I101" s="92"/>
      <c r="J101" s="89"/>
      <c r="K101" s="109"/>
      <c r="L101" s="89"/>
      <c r="M101" s="92"/>
      <c r="N101" s="89"/>
      <c r="O101" s="114">
        <f>SUM(O99:O100)</f>
        <v>622.75</v>
      </c>
      <c r="P101" s="92"/>
      <c r="Q101" s="98">
        <v>367800</v>
      </c>
      <c r="R101" s="92"/>
      <c r="S101" s="99">
        <f>Q101/O101</f>
        <v>590.606182256122</v>
      </c>
      <c r="T101" s="75"/>
      <c r="U101" s="41"/>
    </row>
    <row r="102" spans="1:21" x14ac:dyDescent="0.2">
      <c r="A102" s="84"/>
      <c r="B102" s="89"/>
      <c r="C102" s="108"/>
      <c r="D102" s="89"/>
      <c r="E102" s="90"/>
      <c r="F102" s="89"/>
      <c r="G102" s="89"/>
      <c r="H102" s="89"/>
      <c r="I102" s="92"/>
      <c r="J102" s="89"/>
      <c r="K102" s="109"/>
      <c r="L102" s="89"/>
      <c r="M102" s="92"/>
      <c r="N102" s="89"/>
      <c r="O102" s="106"/>
      <c r="P102" s="92"/>
      <c r="Q102" s="98"/>
      <c r="R102" s="92"/>
      <c r="S102" s="100"/>
      <c r="T102" s="75"/>
      <c r="U102" s="1"/>
    </row>
    <row r="103" spans="1:21" x14ac:dyDescent="0.2">
      <c r="A103" s="84">
        <v>225902100093</v>
      </c>
      <c r="B103" s="89"/>
      <c r="C103" s="108" t="s">
        <v>232</v>
      </c>
      <c r="D103" s="89"/>
      <c r="E103" s="90" t="s">
        <v>233</v>
      </c>
      <c r="F103" s="89"/>
      <c r="G103" s="89" t="s">
        <v>234</v>
      </c>
      <c r="H103" s="89"/>
      <c r="I103" s="92">
        <v>355405</v>
      </c>
      <c r="J103" s="89"/>
      <c r="K103" s="109">
        <v>44398</v>
      </c>
      <c r="L103" s="89"/>
      <c r="M103" s="92" t="s">
        <v>54</v>
      </c>
      <c r="N103" s="89"/>
      <c r="O103" s="106">
        <v>154.6</v>
      </c>
      <c r="P103" s="92"/>
      <c r="Q103" s="98"/>
      <c r="R103" s="92"/>
      <c r="S103" s="99"/>
      <c r="T103" s="75"/>
      <c r="U103" s="41"/>
    </row>
    <row r="104" spans="1:21" x14ac:dyDescent="0.2">
      <c r="A104" s="84"/>
      <c r="B104" s="89"/>
      <c r="C104" s="108"/>
      <c r="D104" s="89"/>
      <c r="E104" s="90"/>
      <c r="F104" s="89"/>
      <c r="G104" s="89"/>
      <c r="H104" s="89"/>
      <c r="I104" s="92"/>
      <c r="J104" s="89"/>
      <c r="K104" s="103"/>
      <c r="L104" s="89"/>
      <c r="M104" s="92" t="s">
        <v>53</v>
      </c>
      <c r="N104" s="89"/>
      <c r="O104" s="245">
        <v>5.4</v>
      </c>
      <c r="P104" s="92"/>
      <c r="Q104" s="98"/>
      <c r="R104" s="92"/>
      <c r="S104" s="99"/>
      <c r="T104" s="75"/>
      <c r="U104" s="41"/>
    </row>
    <row r="105" spans="1:21" x14ac:dyDescent="0.2">
      <c r="A105" s="84"/>
      <c r="B105" s="89"/>
      <c r="C105" s="108"/>
      <c r="D105" s="89"/>
      <c r="E105" s="90"/>
      <c r="F105" s="89"/>
      <c r="G105" s="89"/>
      <c r="H105" s="89"/>
      <c r="I105" s="92"/>
      <c r="J105" s="89"/>
      <c r="K105" s="103"/>
      <c r="L105" s="89"/>
      <c r="M105" s="92"/>
      <c r="N105" s="89"/>
      <c r="O105" s="106">
        <f>SUM(O103:O104)</f>
        <v>160</v>
      </c>
      <c r="P105" s="92"/>
      <c r="Q105" s="98">
        <v>160000</v>
      </c>
      <c r="R105" s="92"/>
      <c r="S105" s="99">
        <f>Q105/O105</f>
        <v>1000</v>
      </c>
      <c r="T105" s="75"/>
      <c r="U105" s="41"/>
    </row>
    <row r="106" spans="1:21" x14ac:dyDescent="0.2">
      <c r="A106" s="84"/>
      <c r="B106" s="89"/>
      <c r="C106" s="108"/>
      <c r="D106" s="89"/>
      <c r="E106" s="90"/>
      <c r="F106" s="89"/>
      <c r="G106" s="89"/>
      <c r="H106" s="89"/>
      <c r="I106" s="92"/>
      <c r="J106" s="89"/>
      <c r="K106" s="103"/>
      <c r="L106" s="89"/>
      <c r="M106" s="92"/>
      <c r="N106" s="89"/>
      <c r="O106" s="106"/>
      <c r="P106" s="92"/>
      <c r="Q106" s="98"/>
      <c r="R106" s="92"/>
      <c r="S106" s="100"/>
      <c r="T106" s="75"/>
      <c r="U106" s="41"/>
    </row>
    <row r="107" spans="1:21" x14ac:dyDescent="0.2">
      <c r="A107" s="84">
        <v>225902100095</v>
      </c>
      <c r="B107" s="89"/>
      <c r="C107" s="108" t="s">
        <v>235</v>
      </c>
      <c r="D107" s="89"/>
      <c r="E107" s="90" t="s">
        <v>236</v>
      </c>
      <c r="F107" s="89"/>
      <c r="G107" s="89" t="s">
        <v>234</v>
      </c>
      <c r="H107" s="89"/>
      <c r="I107" s="92">
        <v>355410</v>
      </c>
      <c r="J107" s="89"/>
      <c r="K107" s="103">
        <v>44398</v>
      </c>
      <c r="L107" s="89"/>
      <c r="M107" s="92" t="s">
        <v>54</v>
      </c>
      <c r="N107" s="89"/>
      <c r="O107" s="106">
        <v>358</v>
      </c>
      <c r="P107" s="92"/>
      <c r="Q107" s="98"/>
      <c r="R107" s="92"/>
      <c r="S107" s="100"/>
      <c r="T107" s="75"/>
      <c r="U107" s="41"/>
    </row>
    <row r="108" spans="1:21" x14ac:dyDescent="0.2">
      <c r="A108" s="85"/>
      <c r="B108" s="89"/>
      <c r="C108" s="79"/>
      <c r="D108" s="89"/>
      <c r="E108" s="89"/>
      <c r="F108" s="89"/>
      <c r="G108" s="89"/>
      <c r="H108" s="89"/>
      <c r="I108" s="92"/>
      <c r="J108" s="89"/>
      <c r="K108" s="103"/>
      <c r="L108" s="89"/>
      <c r="M108" s="92" t="s">
        <v>53</v>
      </c>
      <c r="N108" s="89"/>
      <c r="O108" s="245">
        <v>5</v>
      </c>
      <c r="P108" s="92"/>
      <c r="Q108" s="98"/>
      <c r="R108" s="92"/>
      <c r="S108" s="100"/>
      <c r="T108" s="75"/>
      <c r="U108" s="41"/>
    </row>
    <row r="109" spans="1:21" x14ac:dyDescent="0.2">
      <c r="A109" s="12"/>
      <c r="B109" s="2"/>
      <c r="C109" s="89"/>
      <c r="D109" s="89"/>
      <c r="E109" s="89"/>
      <c r="F109" s="89"/>
      <c r="G109" s="89"/>
      <c r="H109" s="89"/>
      <c r="I109" s="92"/>
      <c r="J109" s="89"/>
      <c r="K109" s="97"/>
      <c r="L109" s="89"/>
      <c r="M109" s="92"/>
      <c r="N109" s="89"/>
      <c r="O109" s="114">
        <f>SUM(O107:O108)</f>
        <v>363</v>
      </c>
      <c r="P109" s="92"/>
      <c r="Q109" s="98">
        <v>491000</v>
      </c>
      <c r="R109" s="92"/>
      <c r="S109" s="100">
        <f>Q109/O109</f>
        <v>1352.6170798898072</v>
      </c>
      <c r="T109" s="75"/>
      <c r="U109" s="41"/>
    </row>
    <row r="110" spans="1:21" x14ac:dyDescent="0.2">
      <c r="L110" s="89"/>
      <c r="M110" s="92"/>
      <c r="N110" s="89"/>
      <c r="O110" s="106"/>
      <c r="P110" s="92"/>
      <c r="Q110" s="98"/>
      <c r="R110" s="92"/>
      <c r="S110" s="100"/>
      <c r="T110" s="75"/>
      <c r="U110" s="41"/>
    </row>
    <row r="111" spans="1:21" ht="24" x14ac:dyDescent="0.2">
      <c r="A111" s="84">
        <v>253502300004</v>
      </c>
      <c r="B111" s="89"/>
      <c r="C111" s="89" t="s">
        <v>239</v>
      </c>
      <c r="D111" s="89"/>
      <c r="E111" s="79" t="s">
        <v>240</v>
      </c>
      <c r="F111" s="89"/>
      <c r="G111" s="89" t="s">
        <v>241</v>
      </c>
      <c r="H111" s="89"/>
      <c r="I111" s="92">
        <v>355442</v>
      </c>
      <c r="J111" s="89"/>
      <c r="K111" s="109">
        <v>44398</v>
      </c>
      <c r="L111" s="89"/>
      <c r="M111" s="92" t="s">
        <v>54</v>
      </c>
      <c r="N111" s="89"/>
      <c r="O111" s="114">
        <v>74</v>
      </c>
      <c r="P111" s="92"/>
      <c r="Q111" s="98"/>
      <c r="R111" s="92"/>
      <c r="S111" s="100"/>
      <c r="T111" s="75"/>
      <c r="U111" s="41"/>
    </row>
    <row r="112" spans="1:21" x14ac:dyDescent="0.2">
      <c r="A112" s="85"/>
      <c r="B112" s="89"/>
      <c r="C112" s="79"/>
      <c r="D112" s="89"/>
      <c r="E112" s="89"/>
      <c r="F112" s="89"/>
      <c r="G112" s="89"/>
      <c r="H112" s="89"/>
      <c r="I112" s="92"/>
      <c r="J112" s="89"/>
      <c r="K112" s="97"/>
      <c r="L112" s="89"/>
      <c r="M112" s="92" t="s">
        <v>53</v>
      </c>
      <c r="N112" s="89"/>
      <c r="O112" s="206">
        <v>566</v>
      </c>
      <c r="P112" s="92"/>
      <c r="Q112" s="98"/>
      <c r="R112" s="92"/>
      <c r="S112" s="100"/>
      <c r="T112" s="75"/>
      <c r="U112" s="41"/>
    </row>
    <row r="113" spans="1:21" x14ac:dyDescent="0.2">
      <c r="A113" s="85"/>
      <c r="B113" s="89"/>
      <c r="C113" s="79"/>
      <c r="D113" s="89"/>
      <c r="E113" s="89"/>
      <c r="F113" s="89"/>
      <c r="G113" s="89"/>
      <c r="H113" s="89"/>
      <c r="I113" s="92"/>
      <c r="J113" s="89"/>
      <c r="K113" s="97"/>
      <c r="L113" s="89"/>
      <c r="M113" s="92"/>
      <c r="N113" s="89"/>
      <c r="O113" s="114">
        <f>SUM(O111:O112)</f>
        <v>640</v>
      </c>
      <c r="P113" s="92"/>
      <c r="Q113" s="98">
        <v>410000</v>
      </c>
      <c r="R113" s="92"/>
      <c r="S113" s="100">
        <f>Q113/O113</f>
        <v>640.625</v>
      </c>
      <c r="T113" s="75"/>
      <c r="U113" s="41"/>
    </row>
    <row r="114" spans="1:21" x14ac:dyDescent="0.2">
      <c r="A114" s="85"/>
      <c r="B114" s="89"/>
      <c r="C114" s="79"/>
      <c r="D114" s="89"/>
      <c r="E114" s="89"/>
      <c r="F114" s="89"/>
      <c r="G114" s="89"/>
      <c r="H114" s="89"/>
      <c r="I114" s="92"/>
      <c r="J114" s="89"/>
      <c r="K114" s="97"/>
      <c r="L114" s="89"/>
      <c r="M114" s="92"/>
      <c r="N114" s="89"/>
      <c r="O114" s="114"/>
      <c r="P114" s="92"/>
      <c r="Q114" s="98"/>
      <c r="R114" s="92"/>
      <c r="S114" s="100"/>
      <c r="T114" s="75"/>
      <c r="U114" s="41"/>
    </row>
    <row r="115" spans="1:21" ht="24" x14ac:dyDescent="0.2">
      <c r="A115" s="84">
        <v>330933100098</v>
      </c>
      <c r="B115" s="89"/>
      <c r="C115" s="89" t="s">
        <v>262</v>
      </c>
      <c r="D115" s="89"/>
      <c r="E115" s="79" t="s">
        <v>263</v>
      </c>
      <c r="F115" s="89"/>
      <c r="G115" s="89" t="s">
        <v>264</v>
      </c>
      <c r="H115" s="89"/>
      <c r="I115" s="92">
        <v>355503</v>
      </c>
      <c r="J115" s="89"/>
      <c r="K115" s="97">
        <v>44429</v>
      </c>
      <c r="L115" s="89"/>
      <c r="M115" s="92" t="s">
        <v>76</v>
      </c>
      <c r="N115" s="89"/>
      <c r="O115" s="114">
        <v>40</v>
      </c>
      <c r="P115" s="92"/>
      <c r="Q115" s="98"/>
      <c r="R115" s="92"/>
      <c r="S115" s="100"/>
      <c r="T115" s="75"/>
      <c r="U115" s="41"/>
    </row>
    <row r="116" spans="1:21" x14ac:dyDescent="0.2">
      <c r="A116" s="84"/>
      <c r="B116" s="89"/>
      <c r="C116" s="89"/>
      <c r="D116" s="89"/>
      <c r="E116" s="89"/>
      <c r="F116" s="89"/>
      <c r="G116" s="89"/>
      <c r="H116" s="89"/>
      <c r="I116" s="92"/>
      <c r="J116" s="89"/>
      <c r="K116" s="97"/>
      <c r="L116" s="89"/>
      <c r="M116" s="92" t="s">
        <v>66</v>
      </c>
      <c r="N116" s="89"/>
      <c r="O116" s="206">
        <v>280</v>
      </c>
      <c r="P116" s="92"/>
      <c r="Q116" s="98">
        <v>100000</v>
      </c>
      <c r="R116" s="92"/>
      <c r="S116" s="100">
        <f>Q116/O116</f>
        <v>357.14285714285717</v>
      </c>
      <c r="T116" s="75"/>
      <c r="U116" s="41"/>
    </row>
    <row r="117" spans="1:21" x14ac:dyDescent="0.2">
      <c r="A117" s="84"/>
      <c r="B117" s="89"/>
      <c r="C117" s="79"/>
      <c r="D117" s="89"/>
      <c r="E117" s="89"/>
      <c r="F117" s="89"/>
      <c r="G117" s="89"/>
      <c r="H117" s="89"/>
      <c r="I117" s="92"/>
      <c r="J117" s="89"/>
      <c r="K117" s="97"/>
      <c r="L117" s="89"/>
      <c r="M117" s="92"/>
      <c r="N117" s="89"/>
      <c r="O117" s="114">
        <f>SUM(O115:O116)</f>
        <v>320</v>
      </c>
      <c r="P117" s="92"/>
      <c r="Q117" s="98"/>
      <c r="R117" s="92"/>
      <c r="S117" s="100"/>
      <c r="T117" s="75"/>
      <c r="U117" s="41"/>
    </row>
    <row r="118" spans="1:21" x14ac:dyDescent="0.2">
      <c r="A118" s="84"/>
      <c r="B118" s="89"/>
      <c r="C118" s="89"/>
      <c r="D118" s="89"/>
      <c r="E118" s="89"/>
      <c r="F118" s="89"/>
      <c r="G118" s="89"/>
      <c r="H118" s="89"/>
      <c r="I118" s="92"/>
      <c r="J118" s="89"/>
      <c r="K118" s="97"/>
      <c r="L118" s="89"/>
      <c r="M118" s="92"/>
      <c r="N118" s="89"/>
      <c r="O118" s="114"/>
      <c r="P118" s="92"/>
      <c r="Q118" s="98"/>
      <c r="R118" s="92"/>
      <c r="S118" s="100"/>
      <c r="T118" s="75"/>
      <c r="U118" s="41"/>
    </row>
    <row r="119" spans="1:21" x14ac:dyDescent="0.2">
      <c r="A119" s="84"/>
      <c r="B119" s="89"/>
      <c r="C119" s="89"/>
      <c r="D119" s="89"/>
      <c r="E119" s="89"/>
      <c r="F119" s="89"/>
      <c r="G119" s="89"/>
      <c r="H119" s="89"/>
      <c r="I119" s="92"/>
      <c r="J119" s="89"/>
      <c r="K119" s="97"/>
      <c r="L119" s="89"/>
      <c r="M119" s="92"/>
      <c r="N119" s="89"/>
      <c r="O119" s="114"/>
      <c r="P119" s="92"/>
      <c r="Q119" s="98"/>
      <c r="R119" s="92"/>
      <c r="S119" s="100"/>
      <c r="T119" s="75"/>
      <c r="U119" s="41"/>
    </row>
    <row r="120" spans="1:21" x14ac:dyDescent="0.2">
      <c r="A120" s="84"/>
      <c r="B120" s="89"/>
      <c r="C120" s="108"/>
      <c r="D120" s="89"/>
      <c r="E120" s="90"/>
      <c r="F120" s="89"/>
      <c r="G120" s="89"/>
      <c r="H120" s="89"/>
      <c r="I120" s="92"/>
      <c r="J120" s="89"/>
      <c r="K120" s="109"/>
      <c r="L120" s="89"/>
      <c r="M120" s="92"/>
      <c r="N120" s="89"/>
      <c r="O120" s="114"/>
      <c r="P120" s="92"/>
      <c r="Q120" s="98"/>
      <c r="R120" s="92"/>
      <c r="S120" s="99"/>
      <c r="T120" s="75"/>
      <c r="U120" s="41"/>
    </row>
    <row r="121" spans="1:21" x14ac:dyDescent="0.2">
      <c r="A121" s="84"/>
      <c r="B121" s="89"/>
      <c r="C121" s="108"/>
      <c r="D121" s="89"/>
      <c r="E121" s="90"/>
      <c r="F121" s="89"/>
      <c r="G121" s="89"/>
      <c r="H121" s="89"/>
      <c r="I121" s="92"/>
      <c r="J121" s="89"/>
      <c r="K121" s="109"/>
      <c r="L121" s="89"/>
      <c r="M121" s="92"/>
      <c r="N121" s="89"/>
      <c r="O121" s="92" t="s">
        <v>11</v>
      </c>
      <c r="P121" s="92"/>
      <c r="Q121" s="98" t="s">
        <v>11</v>
      </c>
      <c r="R121" s="92"/>
      <c r="S121" s="98" t="s">
        <v>8</v>
      </c>
      <c r="T121" s="75"/>
      <c r="U121" s="41"/>
    </row>
    <row r="122" spans="1:21" x14ac:dyDescent="0.2">
      <c r="A122" s="84"/>
      <c r="B122" s="89"/>
      <c r="C122" s="89"/>
      <c r="D122" s="89"/>
      <c r="E122" s="89"/>
      <c r="F122" s="89"/>
      <c r="G122" s="89"/>
      <c r="H122" s="89"/>
      <c r="I122" s="92"/>
      <c r="J122" s="89"/>
      <c r="K122" s="103"/>
      <c r="L122" s="89"/>
      <c r="M122" s="92"/>
      <c r="N122" s="89"/>
      <c r="O122" s="92" t="s">
        <v>7</v>
      </c>
      <c r="P122" s="92"/>
      <c r="Q122" s="98" t="s">
        <v>13</v>
      </c>
      <c r="R122" s="92"/>
      <c r="S122" s="98" t="s">
        <v>14</v>
      </c>
      <c r="T122" s="75"/>
      <c r="U122" s="41"/>
    </row>
    <row r="123" spans="1:21" x14ac:dyDescent="0.2">
      <c r="A123" s="84"/>
      <c r="B123" s="89"/>
      <c r="C123" s="89"/>
      <c r="D123" s="89"/>
      <c r="E123" s="89"/>
      <c r="F123" s="89"/>
      <c r="G123" s="89"/>
      <c r="H123" s="89"/>
      <c r="I123" s="92"/>
      <c r="J123" s="89"/>
      <c r="K123" s="92"/>
      <c r="L123" s="89"/>
      <c r="M123" s="92"/>
      <c r="N123" s="89"/>
      <c r="O123" s="111">
        <f>SUM(O77,O85,O89,O93,O97,O101,O105,O109,O113,O117)</f>
        <v>4129.07</v>
      </c>
      <c r="P123" s="104"/>
      <c r="Q123" s="105">
        <f>SUM(Q46:Q73,Q85:Q120)</f>
        <v>2834800</v>
      </c>
      <c r="R123" s="104"/>
      <c r="S123" s="99">
        <f>Q123/O123</f>
        <v>686.5468495327035</v>
      </c>
      <c r="T123" s="75"/>
      <c r="U123" s="41"/>
    </row>
    <row r="124" spans="1:21" x14ac:dyDescent="0.2">
      <c r="A124" s="84"/>
      <c r="B124" s="89"/>
      <c r="C124" s="89"/>
      <c r="D124" s="89"/>
      <c r="E124" s="89"/>
      <c r="F124" s="89"/>
      <c r="G124" s="89"/>
      <c r="H124" s="89"/>
      <c r="I124" s="92"/>
      <c r="J124" s="89"/>
      <c r="K124" s="92"/>
      <c r="L124" s="89"/>
      <c r="M124" s="89"/>
      <c r="N124" s="89"/>
      <c r="O124" s="130"/>
      <c r="P124" s="82"/>
      <c r="Q124" s="95"/>
      <c r="R124" s="82"/>
      <c r="S124" s="99"/>
      <c r="T124" s="75"/>
      <c r="U124" s="41"/>
    </row>
    <row r="125" spans="1:21" x14ac:dyDescent="0.2">
      <c r="P125" s="92"/>
      <c r="Q125" s="98"/>
      <c r="R125" s="92"/>
      <c r="S125" s="99"/>
      <c r="T125" s="75"/>
      <c r="U125" s="41"/>
    </row>
    <row r="126" spans="1:21" x14ac:dyDescent="0.2">
      <c r="A126" s="208" t="s">
        <v>56</v>
      </c>
      <c r="C126" s="82"/>
      <c r="D126" s="82"/>
      <c r="E126" s="81" t="s">
        <v>41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 t="s">
        <v>51</v>
      </c>
      <c r="T126" s="75"/>
      <c r="U126" s="41"/>
    </row>
    <row r="127" spans="1:21" x14ac:dyDescent="0.2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75"/>
      <c r="U127" s="41"/>
    </row>
    <row r="128" spans="1:21" ht="13.5" thickBot="1" x14ac:dyDescent="0.25">
      <c r="A128" s="15" t="s">
        <v>0</v>
      </c>
      <c r="B128" s="16"/>
      <c r="C128" s="83" t="s">
        <v>1</v>
      </c>
      <c r="D128" s="83"/>
      <c r="E128" s="83" t="s">
        <v>2</v>
      </c>
      <c r="F128" s="83"/>
      <c r="G128" s="83" t="s">
        <v>3</v>
      </c>
      <c r="H128" s="83"/>
      <c r="I128" s="83" t="s">
        <v>42</v>
      </c>
      <c r="J128" s="83"/>
      <c r="K128" s="83" t="s">
        <v>5</v>
      </c>
      <c r="L128" s="83"/>
      <c r="M128" s="83" t="s">
        <v>6</v>
      </c>
      <c r="N128" s="83"/>
      <c r="O128" s="83" t="s">
        <v>7</v>
      </c>
      <c r="P128" s="107"/>
      <c r="Q128" s="83" t="s">
        <v>8</v>
      </c>
      <c r="R128" s="87"/>
      <c r="S128" s="83" t="s">
        <v>9</v>
      </c>
      <c r="T128" s="75"/>
      <c r="U128" s="41"/>
    </row>
    <row r="129" spans="1:21" ht="30" customHeight="1" x14ac:dyDescent="0.2">
      <c r="A129" s="84">
        <v>357928200137</v>
      </c>
      <c r="B129" s="89"/>
      <c r="C129" s="79" t="s">
        <v>268</v>
      </c>
      <c r="D129" s="89"/>
      <c r="E129" s="79" t="s">
        <v>269</v>
      </c>
      <c r="F129" s="89"/>
      <c r="G129" s="79" t="s">
        <v>270</v>
      </c>
      <c r="H129" s="89"/>
      <c r="I129" s="92">
        <v>355524</v>
      </c>
      <c r="J129" s="89"/>
      <c r="K129" s="97">
        <v>44429</v>
      </c>
      <c r="L129" s="89"/>
      <c r="M129" s="92" t="s">
        <v>111</v>
      </c>
      <c r="N129" s="89"/>
      <c r="O129" s="70">
        <v>38</v>
      </c>
      <c r="P129" s="89"/>
      <c r="Q129" s="98"/>
      <c r="R129" s="89"/>
      <c r="S129" s="99"/>
      <c r="T129" s="75"/>
      <c r="U129" s="41"/>
    </row>
    <row r="130" spans="1:21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9"/>
      <c r="M130" s="92" t="s">
        <v>82</v>
      </c>
      <c r="N130" s="89"/>
      <c r="O130" s="238">
        <v>52.94</v>
      </c>
      <c r="P130" s="89"/>
      <c r="Q130" s="98"/>
      <c r="R130" s="89"/>
      <c r="S130" s="99"/>
      <c r="T130" s="75"/>
      <c r="U130" s="41"/>
    </row>
    <row r="131" spans="1:21" x14ac:dyDescent="0.2">
      <c r="A131" s="84"/>
      <c r="B131" s="89"/>
      <c r="C131" s="89"/>
      <c r="D131" s="89"/>
      <c r="E131" s="89"/>
      <c r="F131" s="89"/>
      <c r="G131" s="89"/>
      <c r="H131" s="89"/>
      <c r="I131" s="92"/>
      <c r="J131" s="89"/>
      <c r="K131" s="97"/>
      <c r="L131" s="89"/>
      <c r="M131" s="92"/>
      <c r="N131" s="89"/>
      <c r="O131" s="70">
        <f>SUM(O129:O130)</f>
        <v>90.94</v>
      </c>
      <c r="P131" s="89"/>
      <c r="Q131" s="98">
        <v>308500</v>
      </c>
      <c r="R131" s="89"/>
      <c r="S131" s="100">
        <f>Q131/O131</f>
        <v>3392.3466021552672</v>
      </c>
      <c r="T131" s="75"/>
      <c r="U131" s="41"/>
    </row>
    <row r="132" spans="1:21" x14ac:dyDescent="0.2">
      <c r="A132" s="84"/>
      <c r="B132" s="89"/>
      <c r="C132" s="89"/>
      <c r="D132" s="89"/>
      <c r="E132" s="89"/>
      <c r="F132" s="89"/>
      <c r="G132" s="89"/>
      <c r="H132" s="89"/>
      <c r="I132" s="92"/>
      <c r="J132" s="89"/>
      <c r="K132" s="97"/>
      <c r="L132" s="89"/>
      <c r="M132" s="92"/>
      <c r="N132" s="89"/>
      <c r="O132" s="70"/>
      <c r="P132" s="89"/>
      <c r="Q132" s="98"/>
      <c r="R132" s="89"/>
      <c r="S132" s="99"/>
      <c r="T132" s="75"/>
      <c r="U132" s="41"/>
    </row>
    <row r="133" spans="1:21" s="252" customFormat="1" ht="24" x14ac:dyDescent="0.2">
      <c r="A133" s="84">
        <v>337526100122</v>
      </c>
      <c r="B133" s="82"/>
      <c r="C133" s="89" t="s">
        <v>284</v>
      </c>
      <c r="D133" s="89"/>
      <c r="E133" s="89" t="s">
        <v>285</v>
      </c>
      <c r="F133" s="89"/>
      <c r="G133" s="79" t="s">
        <v>286</v>
      </c>
      <c r="H133" s="89"/>
      <c r="I133" s="92">
        <v>355613</v>
      </c>
      <c r="J133" s="89"/>
      <c r="K133" s="97">
        <v>44429</v>
      </c>
      <c r="L133" s="89"/>
      <c r="M133" s="92" t="s">
        <v>111</v>
      </c>
      <c r="N133" s="89"/>
      <c r="O133" s="92">
        <v>451.5</v>
      </c>
      <c r="P133" s="89"/>
      <c r="Q133" s="98"/>
      <c r="R133" s="89"/>
      <c r="S133" s="105"/>
      <c r="T133" s="75"/>
      <c r="U133" s="41"/>
    </row>
    <row r="134" spans="1:21" s="252" customFormat="1" x14ac:dyDescent="0.2">
      <c r="A134" s="70"/>
      <c r="B134" s="82"/>
      <c r="C134" s="89"/>
      <c r="D134" s="89"/>
      <c r="E134" s="89"/>
      <c r="F134" s="89"/>
      <c r="G134" s="89"/>
      <c r="H134" s="89"/>
      <c r="I134" s="92"/>
      <c r="J134" s="89"/>
      <c r="K134" s="89"/>
      <c r="L134" s="89"/>
      <c r="M134" s="92" t="s">
        <v>82</v>
      </c>
      <c r="N134" s="89"/>
      <c r="O134" s="161">
        <v>148.5</v>
      </c>
      <c r="P134" s="89"/>
      <c r="Q134" s="98"/>
      <c r="R134" s="89"/>
      <c r="S134" s="105"/>
      <c r="T134" s="75"/>
      <c r="U134" s="41"/>
    </row>
    <row r="135" spans="1:21" s="252" customFormat="1" x14ac:dyDescent="0.2">
      <c r="A135" s="70"/>
      <c r="B135" s="82"/>
      <c r="C135" s="89"/>
      <c r="D135" s="89"/>
      <c r="E135" s="89"/>
      <c r="F135" s="89"/>
      <c r="G135" s="89"/>
      <c r="H135" s="89"/>
      <c r="I135" s="92"/>
      <c r="J135" s="89"/>
      <c r="K135" s="89"/>
      <c r="L135" s="89"/>
      <c r="M135" s="92"/>
      <c r="N135" s="89"/>
      <c r="O135" s="92">
        <f>SUM(O133:O134)</f>
        <v>600</v>
      </c>
      <c r="P135" s="89"/>
      <c r="Q135" s="98">
        <v>280000</v>
      </c>
      <c r="R135" s="89"/>
      <c r="S135" s="105">
        <f>Q135/O135</f>
        <v>466.66666666666669</v>
      </c>
      <c r="T135" s="75"/>
      <c r="U135" s="41"/>
    </row>
    <row r="136" spans="1:21" s="252" customFormat="1" x14ac:dyDescent="0.2">
      <c r="A136" s="84"/>
      <c r="B136" s="89"/>
      <c r="C136" s="89"/>
      <c r="D136" s="89"/>
      <c r="E136" s="89"/>
      <c r="F136" s="89"/>
      <c r="G136" s="89"/>
      <c r="H136" s="89"/>
      <c r="I136" s="92"/>
      <c r="J136" s="89"/>
      <c r="K136" s="97"/>
      <c r="L136" s="89"/>
      <c r="M136" s="92"/>
      <c r="N136" s="89"/>
      <c r="O136" s="70"/>
      <c r="P136" s="89"/>
      <c r="Q136" s="98"/>
      <c r="R136" s="89"/>
      <c r="S136" s="99"/>
      <c r="T136" s="75"/>
      <c r="U136" s="41"/>
    </row>
    <row r="137" spans="1:21" s="252" customFormat="1" ht="24" x14ac:dyDescent="0.2">
      <c r="A137" s="84">
        <v>331720200051</v>
      </c>
      <c r="B137" s="89"/>
      <c r="C137" s="79" t="s">
        <v>295</v>
      </c>
      <c r="D137" s="89"/>
      <c r="E137" s="89" t="s">
        <v>296</v>
      </c>
      <c r="F137" s="89"/>
      <c r="G137" s="89" t="s">
        <v>297</v>
      </c>
      <c r="H137" s="89"/>
      <c r="I137" s="92">
        <v>355647</v>
      </c>
      <c r="J137" s="89"/>
      <c r="K137" s="97">
        <v>44460</v>
      </c>
      <c r="L137" s="89"/>
      <c r="M137" s="92" t="s">
        <v>76</v>
      </c>
      <c r="N137" s="89"/>
      <c r="O137" s="92">
        <v>152.19999999999999</v>
      </c>
      <c r="P137" s="89"/>
      <c r="Q137" s="98"/>
      <c r="R137" s="89"/>
      <c r="S137" s="99"/>
      <c r="T137" s="75"/>
      <c r="U137" s="41"/>
    </row>
    <row r="138" spans="1:21" s="252" customFormat="1" x14ac:dyDescent="0.2">
      <c r="A138" s="84"/>
      <c r="B138" s="89"/>
      <c r="C138" s="89"/>
      <c r="D138" s="89"/>
      <c r="E138" s="89"/>
      <c r="F138" s="89"/>
      <c r="G138" s="89"/>
      <c r="H138" s="89"/>
      <c r="I138" s="92"/>
      <c r="J138" s="89"/>
      <c r="K138" s="97"/>
      <c r="L138" s="89"/>
      <c r="M138" s="92" t="s">
        <v>66</v>
      </c>
      <c r="N138" s="89"/>
      <c r="O138" s="161">
        <v>1379.8</v>
      </c>
      <c r="P138" s="89"/>
      <c r="Q138" s="98"/>
      <c r="R138" s="89"/>
      <c r="S138" s="99"/>
      <c r="T138" s="75"/>
      <c r="U138" s="41"/>
    </row>
    <row r="139" spans="1:21" s="252" customFormat="1" x14ac:dyDescent="0.2">
      <c r="A139" s="84"/>
      <c r="B139" s="89"/>
      <c r="C139" s="89"/>
      <c r="D139" s="89"/>
      <c r="E139" s="89"/>
      <c r="F139" s="89"/>
      <c r="G139" s="89"/>
      <c r="H139" s="89"/>
      <c r="I139" s="92"/>
      <c r="J139" s="89"/>
      <c r="K139" s="97"/>
      <c r="L139" s="89"/>
      <c r="M139" s="92"/>
      <c r="N139" s="89"/>
      <c r="O139" s="92">
        <f>SUM(O137:O138)</f>
        <v>1532</v>
      </c>
      <c r="P139" s="89"/>
      <c r="Q139" s="98">
        <v>500000</v>
      </c>
      <c r="R139" s="89"/>
      <c r="S139" s="105">
        <f>Q139/O139</f>
        <v>326.37075718015666</v>
      </c>
      <c r="T139" s="75"/>
      <c r="U139" s="41"/>
    </row>
    <row r="140" spans="1:21" s="252" customFormat="1" x14ac:dyDescent="0.2">
      <c r="A140" s="84"/>
      <c r="B140" s="89"/>
      <c r="C140" s="89"/>
      <c r="D140" s="89"/>
      <c r="E140" s="89"/>
      <c r="F140" s="89"/>
      <c r="G140" s="89"/>
      <c r="H140" s="89"/>
      <c r="I140" s="92"/>
      <c r="J140" s="89"/>
      <c r="K140" s="97"/>
      <c r="L140" s="89"/>
      <c r="M140" s="92"/>
      <c r="N140" s="89"/>
      <c r="O140" s="92"/>
      <c r="P140" s="89"/>
      <c r="Q140" s="98"/>
      <c r="R140" s="89"/>
      <c r="S140" s="99"/>
      <c r="T140" s="75"/>
      <c r="U140" s="41"/>
    </row>
    <row r="141" spans="1:21" s="252" customFormat="1" x14ac:dyDescent="0.2">
      <c r="A141" s="84">
        <v>225932400044</v>
      </c>
      <c r="B141" s="89"/>
      <c r="C141" s="89" t="s">
        <v>301</v>
      </c>
      <c r="D141" s="89"/>
      <c r="E141" s="89" t="s">
        <v>302</v>
      </c>
      <c r="F141" s="89"/>
      <c r="G141" s="89" t="s">
        <v>303</v>
      </c>
      <c r="H141" s="89"/>
      <c r="I141" s="92">
        <v>355757</v>
      </c>
      <c r="J141" s="89"/>
      <c r="K141" s="97">
        <v>44490</v>
      </c>
      <c r="L141" s="89"/>
      <c r="M141" s="92" t="s">
        <v>54</v>
      </c>
      <c r="N141" s="89"/>
      <c r="O141" s="92">
        <v>155.6</v>
      </c>
      <c r="P141" s="89"/>
      <c r="Q141" s="98"/>
      <c r="R141" s="89"/>
      <c r="S141" s="99"/>
      <c r="T141" s="75"/>
      <c r="U141" s="41"/>
    </row>
    <row r="142" spans="1:21" s="252" customFormat="1" x14ac:dyDescent="0.2">
      <c r="A142" s="84"/>
      <c r="B142" s="89"/>
      <c r="C142" s="89"/>
      <c r="D142" s="89"/>
      <c r="E142" s="89"/>
      <c r="F142" s="89"/>
      <c r="G142" s="89"/>
      <c r="H142" s="89"/>
      <c r="I142" s="92"/>
      <c r="J142" s="89"/>
      <c r="K142" s="97"/>
      <c r="L142" s="89"/>
      <c r="M142" s="92" t="s">
        <v>53</v>
      </c>
      <c r="N142" s="89"/>
      <c r="O142" s="161">
        <v>4.4000000000000004</v>
      </c>
      <c r="P142" s="89"/>
      <c r="Q142" s="98"/>
      <c r="R142" s="89"/>
      <c r="S142" s="99"/>
      <c r="T142" s="75"/>
      <c r="U142" s="41"/>
    </row>
    <row r="143" spans="1:21" s="252" customFormat="1" x14ac:dyDescent="0.2">
      <c r="A143" s="84"/>
      <c r="B143" s="89"/>
      <c r="C143" s="89"/>
      <c r="D143" s="89"/>
      <c r="E143" s="89"/>
      <c r="F143" s="89"/>
      <c r="G143" s="89"/>
      <c r="H143" s="89"/>
      <c r="I143" s="92"/>
      <c r="J143" s="89"/>
      <c r="K143" s="97"/>
      <c r="L143" s="89"/>
      <c r="M143" s="92"/>
      <c r="N143" s="89"/>
      <c r="O143" s="92">
        <f>SUM(O141:O142)</f>
        <v>160</v>
      </c>
      <c r="P143" s="89"/>
      <c r="Q143" s="98">
        <v>112400</v>
      </c>
      <c r="R143" s="89"/>
      <c r="S143" s="99">
        <f>Q143/O143</f>
        <v>702.5</v>
      </c>
      <c r="T143" s="75"/>
      <c r="U143" s="41"/>
    </row>
    <row r="144" spans="1:21" s="252" customFormat="1" x14ac:dyDescent="0.2">
      <c r="A144" s="84"/>
      <c r="B144" s="89"/>
      <c r="C144" s="89"/>
      <c r="D144" s="89"/>
      <c r="E144" s="89"/>
      <c r="F144" s="89"/>
      <c r="G144" s="89"/>
      <c r="H144" s="89"/>
      <c r="I144" s="92"/>
      <c r="J144" s="89"/>
      <c r="K144" s="97"/>
      <c r="L144" s="89"/>
      <c r="M144" s="92"/>
      <c r="N144" s="89"/>
      <c r="O144" s="92"/>
      <c r="P144" s="89"/>
      <c r="Q144" s="98"/>
      <c r="R144" s="89"/>
      <c r="S144" s="99"/>
      <c r="T144" s="75"/>
      <c r="U144" s="41"/>
    </row>
    <row r="145" spans="1:21" s="252" customFormat="1" ht="24" x14ac:dyDescent="0.2">
      <c r="A145" s="84">
        <v>253120400029</v>
      </c>
      <c r="B145" s="89"/>
      <c r="C145" s="89" t="s">
        <v>304</v>
      </c>
      <c r="D145" s="89"/>
      <c r="E145" s="79" t="s">
        <v>305</v>
      </c>
      <c r="F145" s="89"/>
      <c r="G145" s="89" t="s">
        <v>306</v>
      </c>
      <c r="H145" s="89"/>
      <c r="I145" s="92">
        <v>355759</v>
      </c>
      <c r="J145" s="89"/>
      <c r="K145" s="97">
        <v>44490</v>
      </c>
      <c r="L145" s="89"/>
      <c r="M145" s="92" t="s">
        <v>155</v>
      </c>
      <c r="N145" s="89"/>
      <c r="O145" s="92">
        <v>151</v>
      </c>
      <c r="P145" s="89"/>
      <c r="Q145" s="98"/>
      <c r="R145" s="89"/>
      <c r="S145" s="99"/>
      <c r="T145" s="75"/>
      <c r="U145" s="41"/>
    </row>
    <row r="146" spans="1:21" s="252" customFormat="1" x14ac:dyDescent="0.2">
      <c r="A146" s="84"/>
      <c r="B146" s="89"/>
      <c r="C146" s="89"/>
      <c r="D146" s="89"/>
      <c r="E146" s="89"/>
      <c r="F146" s="89"/>
      <c r="G146" s="89"/>
      <c r="H146" s="89"/>
      <c r="I146" s="92"/>
      <c r="J146" s="89"/>
      <c r="K146" s="97"/>
      <c r="L146" s="89"/>
      <c r="M146" s="92" t="s">
        <v>53</v>
      </c>
      <c r="N146" s="89"/>
      <c r="O146" s="161">
        <v>9</v>
      </c>
      <c r="P146" s="89"/>
      <c r="Q146" s="98"/>
      <c r="R146" s="89"/>
      <c r="S146" s="99"/>
      <c r="T146" s="75"/>
      <c r="U146" s="41"/>
    </row>
    <row r="147" spans="1:21" s="252" customFormat="1" x14ac:dyDescent="0.2">
      <c r="A147" s="84"/>
      <c r="B147" s="89"/>
      <c r="C147" s="89"/>
      <c r="D147" s="89"/>
      <c r="E147" s="89"/>
      <c r="F147" s="89"/>
      <c r="G147" s="89"/>
      <c r="H147" s="89"/>
      <c r="I147" s="92"/>
      <c r="J147" s="89"/>
      <c r="K147" s="97"/>
      <c r="L147" s="89"/>
      <c r="M147" s="92"/>
      <c r="N147" s="89"/>
      <c r="O147" s="92">
        <f>SUM(O145:O146)</f>
        <v>160</v>
      </c>
      <c r="P147" s="89"/>
      <c r="Q147" s="98">
        <v>108300</v>
      </c>
      <c r="R147" s="89"/>
      <c r="S147" s="99">
        <f>Q147/O147</f>
        <v>676.875</v>
      </c>
      <c r="T147" s="75"/>
      <c r="U147" s="41"/>
    </row>
    <row r="148" spans="1:21" s="252" customFormat="1" x14ac:dyDescent="0.2">
      <c r="A148" s="84"/>
      <c r="B148" s="89"/>
      <c r="C148" s="89"/>
      <c r="D148" s="89"/>
      <c r="E148" s="89"/>
      <c r="F148" s="89"/>
      <c r="G148" s="89"/>
      <c r="H148" s="89"/>
      <c r="I148" s="92"/>
      <c r="J148" s="89"/>
      <c r="K148" s="97"/>
      <c r="L148" s="89"/>
      <c r="M148" s="92"/>
      <c r="N148" s="89"/>
      <c r="O148" s="70"/>
      <c r="P148" s="89"/>
      <c r="Q148" s="98"/>
      <c r="R148" s="89"/>
      <c r="S148" s="99"/>
      <c r="T148" s="75"/>
      <c r="U148" s="41"/>
    </row>
    <row r="149" spans="1:21" s="252" customFormat="1" ht="36" x14ac:dyDescent="0.2">
      <c r="A149" s="85" t="s">
        <v>307</v>
      </c>
      <c r="B149" s="89"/>
      <c r="C149" s="79" t="s">
        <v>308</v>
      </c>
      <c r="D149" s="89"/>
      <c r="E149" s="79" t="s">
        <v>309</v>
      </c>
      <c r="F149" s="89"/>
      <c r="G149" s="89" t="s">
        <v>310</v>
      </c>
      <c r="H149" s="89"/>
      <c r="I149" s="92">
        <v>355772</v>
      </c>
      <c r="J149" s="89"/>
      <c r="K149" s="97">
        <v>44490</v>
      </c>
      <c r="L149" s="89"/>
      <c r="M149" s="92" t="s">
        <v>155</v>
      </c>
      <c r="N149" s="89"/>
      <c r="O149" s="92">
        <v>29.78</v>
      </c>
      <c r="P149" s="89"/>
      <c r="Q149" s="98"/>
      <c r="R149" s="89"/>
      <c r="S149" s="99"/>
      <c r="T149" s="75"/>
      <c r="U149" s="41"/>
    </row>
    <row r="150" spans="1:21" s="252" customFormat="1" x14ac:dyDescent="0.2">
      <c r="A150" s="84"/>
      <c r="B150" s="89"/>
      <c r="C150" s="89"/>
      <c r="D150" s="89"/>
      <c r="E150" s="89"/>
      <c r="F150" s="89"/>
      <c r="G150" s="89"/>
      <c r="H150" s="89"/>
      <c r="I150" s="92"/>
      <c r="J150" s="89"/>
      <c r="K150" s="97"/>
      <c r="L150" s="89"/>
      <c r="M150" s="92" t="s">
        <v>70</v>
      </c>
      <c r="N150" s="89"/>
      <c r="O150" s="161">
        <v>15.92</v>
      </c>
      <c r="P150" s="89"/>
      <c r="Q150" s="98"/>
      <c r="R150" s="89"/>
      <c r="S150" s="99"/>
      <c r="T150" s="75"/>
      <c r="U150" s="41"/>
    </row>
    <row r="151" spans="1:21" s="252" customFormat="1" x14ac:dyDescent="0.2">
      <c r="A151" s="84"/>
      <c r="B151" s="89"/>
      <c r="C151" s="89"/>
      <c r="D151" s="89"/>
      <c r="E151" s="89"/>
      <c r="F151" s="89"/>
      <c r="G151" s="89"/>
      <c r="H151" s="89"/>
      <c r="I151" s="92"/>
      <c r="J151" s="89"/>
      <c r="K151" s="97"/>
      <c r="L151" s="89"/>
      <c r="M151" s="92"/>
      <c r="N151" s="89"/>
      <c r="O151" s="92">
        <f>SUM(O149:O150)</f>
        <v>45.7</v>
      </c>
      <c r="P151" s="89"/>
      <c r="Q151" s="98">
        <v>15600</v>
      </c>
      <c r="R151" s="89"/>
      <c r="S151" s="99">
        <f>Q151/O151</f>
        <v>341.35667396061268</v>
      </c>
      <c r="T151" s="75"/>
      <c r="U151" s="41"/>
    </row>
    <row r="152" spans="1:21" s="252" customFormat="1" x14ac:dyDescent="0.2">
      <c r="A152" s="84"/>
      <c r="B152" s="89"/>
      <c r="C152" s="89"/>
      <c r="D152" s="89"/>
      <c r="E152" s="89"/>
      <c r="F152" s="89"/>
      <c r="G152" s="89"/>
      <c r="H152" s="89"/>
      <c r="I152" s="92"/>
      <c r="J152" s="89"/>
      <c r="K152" s="97"/>
      <c r="L152" s="89"/>
      <c r="M152" s="92"/>
      <c r="N152" s="89"/>
      <c r="O152" s="70"/>
      <c r="P152" s="89"/>
      <c r="Q152" s="98"/>
      <c r="R152" s="89"/>
      <c r="S152" s="99"/>
      <c r="T152" s="75"/>
      <c r="U152" s="41"/>
    </row>
    <row r="153" spans="1:21" s="252" customFormat="1" x14ac:dyDescent="0.2">
      <c r="A153" s="84">
        <v>253302200159</v>
      </c>
      <c r="B153" s="89"/>
      <c r="C153" s="89" t="s">
        <v>311</v>
      </c>
      <c r="D153" s="89"/>
      <c r="E153" s="89" t="s">
        <v>312</v>
      </c>
      <c r="F153" s="89"/>
      <c r="G153" s="89" t="s">
        <v>313</v>
      </c>
      <c r="H153" s="89"/>
      <c r="I153" s="92">
        <v>355839</v>
      </c>
      <c r="J153" s="89"/>
      <c r="K153" s="97">
        <v>44490</v>
      </c>
      <c r="L153" s="89"/>
      <c r="M153" s="92" t="s">
        <v>314</v>
      </c>
      <c r="N153" s="89"/>
      <c r="O153" s="92">
        <v>447.7</v>
      </c>
      <c r="P153" s="89"/>
      <c r="Q153" s="98"/>
      <c r="R153" s="89"/>
      <c r="S153" s="99"/>
      <c r="T153" s="75"/>
      <c r="U153" s="41"/>
    </row>
    <row r="154" spans="1:21" s="252" customFormat="1" x14ac:dyDescent="0.2">
      <c r="A154" s="84"/>
      <c r="B154" s="89"/>
      <c r="C154" s="89"/>
      <c r="D154" s="89"/>
      <c r="E154" s="89"/>
      <c r="F154" s="89"/>
      <c r="G154" s="89"/>
      <c r="H154" s="89"/>
      <c r="I154" s="92"/>
      <c r="J154" s="89"/>
      <c r="K154" s="97"/>
      <c r="L154" s="89"/>
      <c r="M154" s="92" t="s">
        <v>54</v>
      </c>
      <c r="N154" s="89"/>
      <c r="O154" s="92">
        <v>63.6</v>
      </c>
      <c r="P154" s="89"/>
      <c r="Q154" s="98"/>
      <c r="R154" s="89"/>
      <c r="S154" s="99"/>
      <c r="T154" s="75"/>
      <c r="U154" s="41"/>
    </row>
    <row r="155" spans="1:21" s="252" customFormat="1" x14ac:dyDescent="0.2">
      <c r="A155" s="84"/>
      <c r="B155" s="89"/>
      <c r="C155" s="89"/>
      <c r="D155" s="89"/>
      <c r="E155" s="89"/>
      <c r="F155" s="89"/>
      <c r="G155" s="89"/>
      <c r="H155" s="89"/>
      <c r="I155" s="92"/>
      <c r="J155" s="89"/>
      <c r="K155" s="97"/>
      <c r="L155" s="89"/>
      <c r="M155" s="92" t="s">
        <v>155</v>
      </c>
      <c r="N155" s="89"/>
      <c r="O155" s="92">
        <v>277.7</v>
      </c>
      <c r="P155" s="89"/>
      <c r="Q155" s="98"/>
      <c r="R155" s="89"/>
      <c r="S155" s="99"/>
      <c r="T155" s="75"/>
      <c r="U155" s="41"/>
    </row>
    <row r="156" spans="1:21" s="252" customFormat="1" x14ac:dyDescent="0.2">
      <c r="A156" s="84"/>
      <c r="B156" s="89"/>
      <c r="C156" s="89"/>
      <c r="D156" s="89"/>
      <c r="E156" s="89"/>
      <c r="F156" s="89"/>
      <c r="G156" s="89"/>
      <c r="H156" s="89"/>
      <c r="I156" s="92"/>
      <c r="J156" s="89"/>
      <c r="K156" s="97"/>
      <c r="L156" s="89"/>
      <c r="M156" s="92" t="s">
        <v>53</v>
      </c>
      <c r="N156" s="89"/>
      <c r="O156" s="161">
        <v>83.5</v>
      </c>
      <c r="P156" s="89"/>
      <c r="Q156" s="98"/>
      <c r="R156" s="89"/>
      <c r="S156" s="99"/>
      <c r="T156" s="75"/>
      <c r="U156" s="41"/>
    </row>
    <row r="157" spans="1:21" s="252" customFormat="1" x14ac:dyDescent="0.2">
      <c r="A157" s="84"/>
      <c r="B157" s="89"/>
      <c r="C157" s="89"/>
      <c r="D157" s="89"/>
      <c r="E157" s="89"/>
      <c r="F157" s="89"/>
      <c r="G157" s="89"/>
      <c r="H157" s="89"/>
      <c r="I157" s="92"/>
      <c r="J157" s="89"/>
      <c r="K157" s="97"/>
      <c r="L157" s="89"/>
      <c r="M157" s="92"/>
      <c r="N157" s="89"/>
      <c r="O157" s="92">
        <f>SUM(O153:O156)</f>
        <v>872.5</v>
      </c>
      <c r="P157" s="89"/>
      <c r="Q157" s="98">
        <v>1458300</v>
      </c>
      <c r="R157" s="89"/>
      <c r="S157" s="99">
        <f>Q157/O157</f>
        <v>1671.4040114613181</v>
      </c>
      <c r="T157" s="75"/>
      <c r="U157" s="41"/>
    </row>
    <row r="158" spans="1:21" s="252" customFormat="1" x14ac:dyDescent="0.2">
      <c r="A158" s="84"/>
      <c r="B158" s="89"/>
      <c r="C158" s="89"/>
      <c r="D158" s="89"/>
      <c r="E158" s="89"/>
      <c r="F158" s="89"/>
      <c r="G158" s="89"/>
      <c r="H158" s="89"/>
      <c r="I158" s="92"/>
      <c r="J158" s="89"/>
      <c r="K158" s="97"/>
      <c r="L158" s="89"/>
      <c r="M158" s="92"/>
      <c r="N158" s="89"/>
      <c r="O158" s="92"/>
      <c r="P158" s="89"/>
      <c r="Q158" s="98"/>
      <c r="R158" s="89"/>
      <c r="S158" s="99"/>
      <c r="T158" s="75"/>
      <c r="U158" s="41"/>
    </row>
    <row r="159" spans="1:21" s="252" customFormat="1" x14ac:dyDescent="0.2">
      <c r="A159" s="84">
        <v>225919200032</v>
      </c>
      <c r="B159" s="89"/>
      <c r="C159" s="89" t="s">
        <v>319</v>
      </c>
      <c r="D159" s="89"/>
      <c r="E159" s="89" t="s">
        <v>320</v>
      </c>
      <c r="F159" s="89"/>
      <c r="G159" s="89" t="s">
        <v>321</v>
      </c>
      <c r="H159" s="89"/>
      <c r="I159" s="92">
        <v>355777</v>
      </c>
      <c r="J159" s="89"/>
      <c r="K159" s="97">
        <v>44490</v>
      </c>
      <c r="L159" s="89"/>
      <c r="M159" s="92" t="s">
        <v>54</v>
      </c>
      <c r="N159" s="89"/>
      <c r="O159" s="92">
        <v>298</v>
      </c>
      <c r="P159" s="89"/>
      <c r="Q159" s="98"/>
      <c r="R159" s="89"/>
      <c r="S159" s="99"/>
      <c r="T159" s="75"/>
      <c r="U159" s="41"/>
    </row>
    <row r="160" spans="1:21" s="252" customFormat="1" x14ac:dyDescent="0.2">
      <c r="A160" s="84"/>
      <c r="B160" s="89"/>
      <c r="C160" s="89"/>
      <c r="D160" s="89"/>
      <c r="E160" s="89"/>
      <c r="F160" s="89"/>
      <c r="G160" s="89"/>
      <c r="H160" s="89"/>
      <c r="I160" s="92"/>
      <c r="J160" s="89"/>
      <c r="K160" s="97"/>
      <c r="L160" s="89"/>
      <c r="M160" s="92" t="s">
        <v>53</v>
      </c>
      <c r="N160" s="89"/>
      <c r="O160" s="161">
        <v>332</v>
      </c>
      <c r="P160" s="89"/>
      <c r="Q160" s="98"/>
      <c r="R160" s="89"/>
      <c r="S160" s="99"/>
      <c r="T160" s="75"/>
      <c r="U160" s="41"/>
    </row>
    <row r="161" spans="1:21" s="252" customFormat="1" x14ac:dyDescent="0.2">
      <c r="A161" s="84"/>
      <c r="B161" s="89"/>
      <c r="C161" s="89"/>
      <c r="D161" s="89"/>
      <c r="E161" s="89"/>
      <c r="F161" s="89"/>
      <c r="G161" s="89"/>
      <c r="H161" s="89"/>
      <c r="I161" s="92"/>
      <c r="J161" s="89"/>
      <c r="K161" s="97"/>
      <c r="L161" s="89"/>
      <c r="M161" s="92"/>
      <c r="N161" s="89"/>
      <c r="O161" s="92">
        <f>SUM(O159:O160)</f>
        <v>630</v>
      </c>
      <c r="P161" s="89"/>
      <c r="Q161" s="98">
        <v>407000</v>
      </c>
      <c r="R161" s="89"/>
      <c r="S161" s="99">
        <f>Q161/O161</f>
        <v>646.03174603174602</v>
      </c>
      <c r="T161" s="75"/>
      <c r="U161" s="41"/>
    </row>
    <row r="162" spans="1:21" x14ac:dyDescent="0.2">
      <c r="A162" s="85"/>
      <c r="B162" s="89"/>
      <c r="C162" s="79"/>
      <c r="D162" s="89"/>
      <c r="E162" s="89"/>
      <c r="F162" s="89"/>
      <c r="G162" s="89"/>
      <c r="H162" s="89"/>
      <c r="I162" s="92"/>
      <c r="J162" s="89"/>
      <c r="K162" s="97"/>
      <c r="L162" s="89"/>
      <c r="M162" s="92"/>
      <c r="N162" s="89"/>
      <c r="O162" s="92"/>
      <c r="P162" s="89"/>
      <c r="Q162" s="98"/>
      <c r="R162" s="89"/>
      <c r="S162" s="99"/>
      <c r="T162" s="75"/>
      <c r="U162" s="41"/>
    </row>
    <row r="163" spans="1:21" x14ac:dyDescent="0.2">
      <c r="A163" s="84"/>
      <c r="B163" s="89"/>
      <c r="C163" s="89"/>
      <c r="D163" s="89"/>
      <c r="E163" s="89"/>
      <c r="F163" s="89"/>
      <c r="G163" s="89"/>
      <c r="H163" s="89"/>
      <c r="I163" s="92"/>
      <c r="J163" s="89"/>
      <c r="K163" s="97"/>
      <c r="L163" s="89"/>
      <c r="M163" s="92"/>
      <c r="N163" s="89"/>
      <c r="O163" s="92"/>
      <c r="P163" s="89"/>
      <c r="Q163" s="98"/>
      <c r="R163" s="89"/>
      <c r="S163" s="99"/>
      <c r="T163" s="75"/>
      <c r="U163" s="41"/>
    </row>
    <row r="164" spans="1:21" x14ac:dyDescent="0.2">
      <c r="A164" s="84"/>
      <c r="B164" s="89"/>
      <c r="C164" s="89"/>
      <c r="D164" s="89"/>
      <c r="E164" s="89"/>
      <c r="F164" s="89"/>
      <c r="G164" s="89"/>
      <c r="H164" s="89"/>
      <c r="I164" s="92"/>
      <c r="J164" s="89"/>
      <c r="K164" s="97"/>
      <c r="L164" s="89"/>
      <c r="M164" s="92"/>
      <c r="N164" s="89"/>
      <c r="O164" s="92" t="s">
        <v>11</v>
      </c>
      <c r="P164" s="92"/>
      <c r="Q164" s="98" t="s">
        <v>11</v>
      </c>
      <c r="R164" s="92"/>
      <c r="S164" s="98" t="s">
        <v>8</v>
      </c>
      <c r="T164" s="75"/>
      <c r="U164" s="41"/>
    </row>
    <row r="165" spans="1:21" x14ac:dyDescent="0.2">
      <c r="A165" s="84"/>
      <c r="B165" s="89"/>
      <c r="C165" s="89"/>
      <c r="D165" s="89"/>
      <c r="E165" s="89"/>
      <c r="F165" s="89"/>
      <c r="G165" s="89"/>
      <c r="H165" s="89"/>
      <c r="I165" s="92"/>
      <c r="J165" s="89"/>
      <c r="K165" s="97"/>
      <c r="L165" s="89"/>
      <c r="M165" s="92"/>
      <c r="N165" s="89"/>
      <c r="O165" s="92" t="s">
        <v>7</v>
      </c>
      <c r="P165" s="92"/>
      <c r="Q165" s="98" t="s">
        <v>13</v>
      </c>
      <c r="R165" s="92"/>
      <c r="S165" s="98" t="s">
        <v>14</v>
      </c>
      <c r="T165" s="75"/>
      <c r="U165" s="41"/>
    </row>
    <row r="166" spans="1:21" x14ac:dyDescent="0.2">
      <c r="A166" s="84"/>
      <c r="B166" s="89"/>
      <c r="C166" s="79"/>
      <c r="D166" s="89"/>
      <c r="E166" s="89"/>
      <c r="F166" s="89"/>
      <c r="G166" s="89"/>
      <c r="H166" s="89"/>
      <c r="I166" s="92"/>
      <c r="J166" s="89"/>
      <c r="K166" s="97"/>
      <c r="L166" s="89"/>
      <c r="M166" s="92"/>
      <c r="N166" s="89"/>
      <c r="O166" s="111">
        <f>SUM(O77,O123,O131,O135,O139,O143,O147,O151,O157,O161)</f>
        <v>9137.7799999999988</v>
      </c>
      <c r="P166" s="104"/>
      <c r="Q166" s="105">
        <f>SUM(Q123:R123,Q130:Q163,Q77)</f>
        <v>6638200</v>
      </c>
      <c r="R166" s="104"/>
      <c r="S166" s="99">
        <f>Q166/O166</f>
        <v>726.45653539481157</v>
      </c>
      <c r="T166" s="75"/>
      <c r="U166" s="41"/>
    </row>
    <row r="167" spans="1:21" x14ac:dyDescent="0.2">
      <c r="A167" s="84"/>
      <c r="B167" s="89"/>
      <c r="C167" s="89"/>
      <c r="D167" s="89"/>
      <c r="E167" s="89"/>
      <c r="F167" s="89"/>
      <c r="G167" s="89"/>
      <c r="H167" s="89"/>
      <c r="I167" s="92"/>
      <c r="J167" s="89"/>
      <c r="K167" s="97"/>
      <c r="L167" s="89"/>
      <c r="M167" s="92"/>
      <c r="N167" s="89"/>
      <c r="O167" s="70"/>
      <c r="P167" s="89"/>
      <c r="T167" s="75"/>
      <c r="U167" s="41"/>
    </row>
    <row r="168" spans="1:21" x14ac:dyDescent="0.2">
      <c r="A168" s="84"/>
      <c r="B168" s="89"/>
      <c r="C168" s="89"/>
      <c r="D168" s="89"/>
      <c r="E168" s="89"/>
      <c r="F168" s="89"/>
      <c r="G168" s="89"/>
      <c r="H168" s="89"/>
      <c r="I168" s="92"/>
      <c r="J168" s="89"/>
      <c r="K168" s="97"/>
      <c r="L168" s="89"/>
      <c r="M168" s="92"/>
      <c r="N168" s="89"/>
      <c r="O168" s="70"/>
      <c r="P168" s="89"/>
      <c r="Q168" s="98"/>
      <c r="R168" s="89"/>
      <c r="S168" s="100"/>
      <c r="T168" s="75"/>
      <c r="U168" s="41"/>
    </row>
    <row r="169" spans="1:21" x14ac:dyDescent="0.2">
      <c r="A169" s="84"/>
      <c r="B169" s="89"/>
      <c r="C169" s="89"/>
      <c r="D169" s="89"/>
      <c r="E169" s="89"/>
      <c r="F169" s="89"/>
      <c r="G169" s="89"/>
      <c r="H169" s="89"/>
      <c r="I169" s="92"/>
      <c r="J169" s="89"/>
      <c r="K169" s="97"/>
      <c r="L169" s="89"/>
      <c r="M169" s="92"/>
      <c r="N169" s="89"/>
      <c r="O169" s="70"/>
      <c r="P169" s="89"/>
      <c r="Q169" s="98"/>
      <c r="R169" s="89"/>
      <c r="S169" s="100"/>
      <c r="T169" s="75"/>
      <c r="U169" s="41"/>
    </row>
    <row r="170" spans="1:21" x14ac:dyDescent="0.2">
      <c r="A170" s="84"/>
      <c r="B170" s="89"/>
      <c r="C170" s="89"/>
      <c r="D170" s="89"/>
      <c r="E170" s="89"/>
      <c r="F170" s="89"/>
      <c r="G170" s="89"/>
      <c r="H170" s="89"/>
      <c r="I170" s="92"/>
      <c r="J170" s="89"/>
      <c r="K170" s="97"/>
      <c r="L170" s="89"/>
      <c r="M170" s="92"/>
      <c r="N170" s="89"/>
      <c r="O170" s="70"/>
      <c r="P170" s="89"/>
      <c r="Q170" s="98"/>
      <c r="R170" s="89"/>
      <c r="S170" s="100"/>
      <c r="T170" s="75"/>
      <c r="U170" s="41"/>
    </row>
    <row r="171" spans="1:21" x14ac:dyDescent="0.2">
      <c r="A171" s="208" t="s">
        <v>56</v>
      </c>
      <c r="C171" s="82"/>
      <c r="D171" s="82"/>
      <c r="E171" s="81" t="s">
        <v>41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 t="s">
        <v>52</v>
      </c>
      <c r="T171" s="75"/>
      <c r="U171" s="41"/>
    </row>
    <row r="172" spans="1:21" x14ac:dyDescent="0.2"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75"/>
      <c r="U172" s="41"/>
    </row>
    <row r="173" spans="1:21" ht="13.5" thickBot="1" x14ac:dyDescent="0.25">
      <c r="A173" s="15" t="s">
        <v>0</v>
      </c>
      <c r="B173" s="16"/>
      <c r="C173" s="83" t="s">
        <v>1</v>
      </c>
      <c r="D173" s="83"/>
      <c r="E173" s="83" t="s">
        <v>2</v>
      </c>
      <c r="F173" s="83"/>
      <c r="G173" s="83" t="s">
        <v>3</v>
      </c>
      <c r="H173" s="83"/>
      <c r="I173" s="83" t="s">
        <v>42</v>
      </c>
      <c r="J173" s="83"/>
      <c r="K173" s="83" t="s">
        <v>5</v>
      </c>
      <c r="L173" s="83"/>
      <c r="M173" s="83" t="s">
        <v>6</v>
      </c>
      <c r="N173" s="83"/>
      <c r="O173" s="83" t="s">
        <v>7</v>
      </c>
      <c r="P173" s="107"/>
      <c r="Q173" s="83" t="s">
        <v>8</v>
      </c>
      <c r="R173" s="87"/>
      <c r="S173" s="83" t="s">
        <v>9</v>
      </c>
      <c r="T173" s="75"/>
      <c r="U173" s="41"/>
    </row>
    <row r="174" spans="1:21" ht="24" x14ac:dyDescent="0.2">
      <c r="A174" s="85" t="s">
        <v>331</v>
      </c>
      <c r="B174" s="89"/>
      <c r="C174" s="79" t="s">
        <v>332</v>
      </c>
      <c r="D174" s="89"/>
      <c r="E174" s="79" t="s">
        <v>329</v>
      </c>
      <c r="F174" s="89"/>
      <c r="G174" s="89" t="s">
        <v>330</v>
      </c>
      <c r="H174" s="89"/>
      <c r="I174" s="110">
        <v>355870</v>
      </c>
      <c r="J174" s="89"/>
      <c r="K174" s="97">
        <v>44521</v>
      </c>
      <c r="L174" s="89"/>
      <c r="M174" s="92" t="s">
        <v>155</v>
      </c>
      <c r="N174" s="89"/>
      <c r="O174" s="92">
        <v>627.9</v>
      </c>
      <c r="P174" s="89"/>
      <c r="Q174" s="98"/>
      <c r="R174" s="89"/>
      <c r="S174" s="100"/>
      <c r="T174" s="75"/>
      <c r="U174" s="41"/>
    </row>
    <row r="175" spans="1:21" s="260" customFormat="1" x14ac:dyDescent="0.2">
      <c r="A175" s="85"/>
      <c r="B175" s="89"/>
      <c r="C175" s="79"/>
      <c r="D175" s="89"/>
      <c r="E175" s="79"/>
      <c r="F175" s="89"/>
      <c r="G175" s="89"/>
      <c r="H175" s="89"/>
      <c r="I175" s="110"/>
      <c r="J175" s="89"/>
      <c r="K175" s="97"/>
      <c r="L175" s="89"/>
      <c r="M175" s="92" t="s">
        <v>75</v>
      </c>
      <c r="N175" s="89"/>
      <c r="O175" s="92">
        <v>316</v>
      </c>
      <c r="P175" s="89"/>
      <c r="Q175" s="98"/>
      <c r="R175" s="89"/>
      <c r="S175" s="100"/>
      <c r="T175" s="75"/>
      <c r="U175" s="41"/>
    </row>
    <row r="176" spans="1:21" x14ac:dyDescent="0.2">
      <c r="A176" s="84"/>
      <c r="B176" s="89"/>
      <c r="C176" s="89"/>
      <c r="D176" s="89"/>
      <c r="E176" s="89"/>
      <c r="F176" s="89"/>
      <c r="G176" s="89"/>
      <c r="H176" s="89"/>
      <c r="I176" s="92"/>
      <c r="J176" s="89"/>
      <c r="K176" s="97"/>
      <c r="L176" s="89"/>
      <c r="M176" s="92" t="s">
        <v>70</v>
      </c>
      <c r="N176" s="89"/>
      <c r="O176" s="161">
        <v>15.87</v>
      </c>
      <c r="P176" s="89"/>
      <c r="Q176" s="98"/>
      <c r="R176" s="89"/>
      <c r="S176" s="100"/>
      <c r="T176" s="75"/>
      <c r="U176" s="41"/>
    </row>
    <row r="177" spans="1:21" x14ac:dyDescent="0.2">
      <c r="A177" s="84"/>
      <c r="B177" s="89"/>
      <c r="C177" s="89"/>
      <c r="D177" s="89"/>
      <c r="E177" s="89"/>
      <c r="F177" s="89"/>
      <c r="G177" s="89"/>
      <c r="H177" s="89"/>
      <c r="I177" s="92"/>
      <c r="J177" s="89"/>
      <c r="K177" s="97"/>
      <c r="L177" s="89"/>
      <c r="M177" s="92"/>
      <c r="N177" s="89"/>
      <c r="O177" s="92">
        <f>SUM(O174:O176)</f>
        <v>959.77</v>
      </c>
      <c r="P177" s="89"/>
      <c r="Q177" s="98">
        <v>252400</v>
      </c>
      <c r="R177" s="89"/>
      <c r="S177" s="100">
        <f>Q177/O177</f>
        <v>262.97967221313439</v>
      </c>
      <c r="T177" s="75"/>
      <c r="U177" s="1" t="s">
        <v>143</v>
      </c>
    </row>
    <row r="178" spans="1:21" s="260" customFormat="1" x14ac:dyDescent="0.2">
      <c r="A178" s="84"/>
      <c r="B178" s="89"/>
      <c r="C178" s="89"/>
      <c r="D178" s="89"/>
      <c r="E178" s="89"/>
      <c r="F178" s="89"/>
      <c r="G178" s="89"/>
      <c r="H178" s="89"/>
      <c r="I178" s="92"/>
      <c r="J178" s="89"/>
      <c r="K178" s="97"/>
      <c r="L178" s="89"/>
      <c r="M178" s="92"/>
      <c r="N178" s="89"/>
      <c r="O178" s="92"/>
      <c r="P178" s="89"/>
      <c r="Q178" s="98"/>
      <c r="R178" s="89"/>
      <c r="S178" s="100"/>
      <c r="T178" s="75"/>
      <c r="U178" s="1"/>
    </row>
    <row r="179" spans="1:21" s="260" customFormat="1" x14ac:dyDescent="0.2">
      <c r="A179" s="84">
        <v>279334100104</v>
      </c>
      <c r="B179" s="89"/>
      <c r="C179" s="89" t="s">
        <v>333</v>
      </c>
      <c r="D179" s="89"/>
      <c r="E179" s="89" t="s">
        <v>329</v>
      </c>
      <c r="F179" s="89"/>
      <c r="G179" s="89" t="s">
        <v>334</v>
      </c>
      <c r="H179" s="89"/>
      <c r="I179" s="92">
        <v>355873</v>
      </c>
      <c r="J179" s="89"/>
      <c r="K179" s="97">
        <v>44521</v>
      </c>
      <c r="L179" s="89"/>
      <c r="M179" s="92" t="s">
        <v>75</v>
      </c>
      <c r="N179" s="89"/>
      <c r="O179" s="92">
        <v>431.57</v>
      </c>
      <c r="P179" s="89"/>
      <c r="Q179" s="98"/>
      <c r="R179" s="89"/>
      <c r="S179" s="100"/>
      <c r="T179" s="75"/>
      <c r="U179" s="1"/>
    </row>
    <row r="180" spans="1:21" s="260" customFormat="1" x14ac:dyDescent="0.2">
      <c r="A180" s="84"/>
      <c r="B180" s="89"/>
      <c r="C180" s="89"/>
      <c r="D180" s="89"/>
      <c r="E180" s="89"/>
      <c r="F180" s="89"/>
      <c r="G180" s="89"/>
      <c r="H180" s="89"/>
      <c r="I180" s="92"/>
      <c r="J180" s="89"/>
      <c r="K180" s="97"/>
      <c r="L180" s="89"/>
      <c r="M180" s="92" t="s">
        <v>66</v>
      </c>
      <c r="N180" s="89"/>
      <c r="O180" s="161">
        <v>31</v>
      </c>
      <c r="P180" s="89"/>
      <c r="Q180" s="98"/>
      <c r="R180" s="89"/>
      <c r="S180" s="100"/>
      <c r="T180" s="75"/>
      <c r="U180" s="1"/>
    </row>
    <row r="181" spans="1:21" s="260" customFormat="1" x14ac:dyDescent="0.2">
      <c r="A181" s="84"/>
      <c r="B181" s="89"/>
      <c r="C181" s="89"/>
      <c r="D181" s="89"/>
      <c r="E181" s="89"/>
      <c r="F181" s="89"/>
      <c r="G181" s="89"/>
      <c r="H181" s="89"/>
      <c r="I181" s="92"/>
      <c r="J181" s="89"/>
      <c r="K181" s="97"/>
      <c r="L181" s="89"/>
      <c r="M181" s="92"/>
      <c r="N181" s="89"/>
      <c r="O181" s="92">
        <f>SUM(O179:O180)</f>
        <v>462.57</v>
      </c>
      <c r="P181" s="89"/>
      <c r="Q181" s="98">
        <v>252400</v>
      </c>
      <c r="R181" s="89"/>
      <c r="S181" s="100">
        <f>Q181/O181</f>
        <v>545.64714529692799</v>
      </c>
      <c r="T181" s="75"/>
      <c r="U181" s="1" t="s">
        <v>143</v>
      </c>
    </row>
    <row r="182" spans="1:21" s="261" customFormat="1" x14ac:dyDescent="0.2">
      <c r="A182" s="84"/>
      <c r="B182" s="89"/>
      <c r="C182" s="89"/>
      <c r="D182" s="89"/>
      <c r="E182" s="89"/>
      <c r="F182" s="89"/>
      <c r="G182" s="89"/>
      <c r="H182" s="89"/>
      <c r="I182" s="92"/>
      <c r="J182" s="89"/>
      <c r="K182" s="97"/>
      <c r="L182" s="89"/>
      <c r="M182" s="92"/>
      <c r="N182" s="89"/>
      <c r="O182" s="92"/>
      <c r="P182" s="89"/>
      <c r="Q182" s="98"/>
      <c r="R182" s="89"/>
      <c r="S182" s="100"/>
      <c r="T182" s="75"/>
      <c r="U182" s="1"/>
    </row>
    <row r="183" spans="1:21" s="261" customFormat="1" ht="24" x14ac:dyDescent="0.2">
      <c r="A183" s="84">
        <v>331115100099</v>
      </c>
      <c r="B183" s="89"/>
      <c r="C183" s="89" t="s">
        <v>335</v>
      </c>
      <c r="D183" s="89"/>
      <c r="E183" s="89" t="s">
        <v>336</v>
      </c>
      <c r="F183" s="89"/>
      <c r="G183" s="79" t="s">
        <v>337</v>
      </c>
      <c r="H183" s="89"/>
      <c r="I183" s="92">
        <v>355878</v>
      </c>
      <c r="J183" s="89"/>
      <c r="K183" s="97">
        <v>44521</v>
      </c>
      <c r="L183" s="89"/>
      <c r="M183" s="92" t="s">
        <v>76</v>
      </c>
      <c r="N183" s="89"/>
      <c r="O183" s="92">
        <v>19.2</v>
      </c>
      <c r="P183" s="89"/>
      <c r="Q183" s="98"/>
      <c r="R183" s="89"/>
      <c r="S183" s="100"/>
      <c r="T183" s="75"/>
      <c r="U183" s="1"/>
    </row>
    <row r="184" spans="1:21" s="261" customFormat="1" x14ac:dyDescent="0.2">
      <c r="A184" s="84"/>
      <c r="B184" s="89"/>
      <c r="C184" s="89"/>
      <c r="D184" s="89"/>
      <c r="E184" s="89"/>
      <c r="F184" s="89"/>
      <c r="G184" s="89"/>
      <c r="H184" s="89"/>
      <c r="I184" s="92"/>
      <c r="J184" s="89"/>
      <c r="K184" s="97"/>
      <c r="L184" s="89"/>
      <c r="M184" s="92" t="s">
        <v>82</v>
      </c>
      <c r="N184" s="89"/>
      <c r="O184" s="161">
        <v>19.2</v>
      </c>
      <c r="P184" s="89"/>
      <c r="Q184" s="98"/>
      <c r="R184" s="89"/>
      <c r="S184" s="100"/>
      <c r="T184" s="75"/>
      <c r="U184" s="1"/>
    </row>
    <row r="185" spans="1:21" s="261" customFormat="1" x14ac:dyDescent="0.2">
      <c r="A185" s="84"/>
      <c r="B185" s="89"/>
      <c r="C185" s="89"/>
      <c r="D185" s="89"/>
      <c r="E185" s="89"/>
      <c r="F185" s="89"/>
      <c r="G185" s="89"/>
      <c r="H185" s="89"/>
      <c r="I185" s="92"/>
      <c r="J185" s="89"/>
      <c r="K185" s="97"/>
      <c r="L185" s="89"/>
      <c r="M185" s="92"/>
      <c r="N185" s="89"/>
      <c r="O185" s="92">
        <f>SUM(O183:O184)</f>
        <v>38.4</v>
      </c>
      <c r="P185" s="89"/>
      <c r="Q185" s="98">
        <v>33800</v>
      </c>
      <c r="R185" s="89"/>
      <c r="S185" s="100">
        <f>Q185/O185</f>
        <v>880.20833333333337</v>
      </c>
      <c r="T185" s="75"/>
      <c r="U185" s="1"/>
    </row>
    <row r="186" spans="1:21" s="261" customFormat="1" x14ac:dyDescent="0.2">
      <c r="A186" s="84"/>
      <c r="B186" s="89"/>
      <c r="C186" s="89"/>
      <c r="D186" s="89"/>
      <c r="E186" s="89"/>
      <c r="F186" s="89"/>
      <c r="G186" s="89"/>
      <c r="H186" s="89"/>
      <c r="I186" s="92"/>
      <c r="J186" s="89"/>
      <c r="K186" s="97"/>
      <c r="L186" s="89"/>
      <c r="M186" s="92"/>
      <c r="N186" s="89"/>
      <c r="O186" s="92"/>
      <c r="P186" s="89"/>
      <c r="Q186" s="98"/>
      <c r="R186" s="89"/>
      <c r="S186" s="100"/>
      <c r="T186" s="75"/>
      <c r="U186" s="1"/>
    </row>
    <row r="187" spans="1:21" x14ac:dyDescent="0.2">
      <c r="A187" s="84">
        <v>279331400106</v>
      </c>
      <c r="B187" s="89"/>
      <c r="C187" s="89" t="s">
        <v>348</v>
      </c>
      <c r="D187" s="89"/>
      <c r="E187" s="89" t="s">
        <v>349</v>
      </c>
      <c r="F187" s="89"/>
      <c r="G187" s="89" t="s">
        <v>350</v>
      </c>
      <c r="H187" s="89"/>
      <c r="I187" s="92">
        <v>355963</v>
      </c>
      <c r="J187" s="89"/>
      <c r="K187" s="97">
        <v>44521</v>
      </c>
      <c r="L187" s="89"/>
      <c r="M187" s="92" t="s">
        <v>75</v>
      </c>
      <c r="N187" s="89"/>
      <c r="O187" s="70">
        <v>40</v>
      </c>
      <c r="P187" s="89"/>
      <c r="Q187" s="98">
        <v>80000</v>
      </c>
      <c r="R187" s="89"/>
      <c r="S187" s="100">
        <f>Q187/O187</f>
        <v>2000</v>
      </c>
      <c r="T187" s="75"/>
      <c r="U187" s="41"/>
    </row>
    <row r="188" spans="1:21" s="262" customFormat="1" x14ac:dyDescent="0.2">
      <c r="A188" s="84"/>
      <c r="B188" s="89"/>
      <c r="C188" s="89"/>
      <c r="D188" s="89"/>
      <c r="E188" s="89"/>
      <c r="F188" s="89"/>
      <c r="G188" s="89"/>
      <c r="H188" s="89"/>
      <c r="I188" s="92"/>
      <c r="J188" s="89"/>
      <c r="K188" s="97"/>
      <c r="L188" s="89"/>
      <c r="M188" s="92"/>
      <c r="N188" s="89"/>
      <c r="O188" s="70"/>
      <c r="P188" s="89"/>
      <c r="Q188" s="98"/>
      <c r="R188" s="89"/>
      <c r="S188" s="100"/>
      <c r="T188" s="75"/>
      <c r="U188" s="41"/>
    </row>
    <row r="189" spans="1:21" s="262" customFormat="1" x14ac:dyDescent="0.2">
      <c r="A189" s="84">
        <v>357910400087</v>
      </c>
      <c r="B189" s="89"/>
      <c r="C189" s="89" t="s">
        <v>356</v>
      </c>
      <c r="D189" s="89"/>
      <c r="E189" s="89" t="s">
        <v>357</v>
      </c>
      <c r="F189" s="89"/>
      <c r="G189" s="89" t="s">
        <v>358</v>
      </c>
      <c r="H189" s="89"/>
      <c r="I189" s="92">
        <v>355948</v>
      </c>
      <c r="J189" s="89"/>
      <c r="K189" s="97">
        <v>44521</v>
      </c>
      <c r="L189" s="89"/>
      <c r="M189" s="92" t="s">
        <v>111</v>
      </c>
      <c r="N189" s="89"/>
      <c r="O189" s="92">
        <v>36.15</v>
      </c>
      <c r="P189" s="89"/>
      <c r="Q189" s="98"/>
      <c r="R189" s="89"/>
      <c r="S189" s="100"/>
      <c r="T189" s="75"/>
      <c r="U189" s="41"/>
    </row>
    <row r="190" spans="1:21" s="262" customFormat="1" x14ac:dyDescent="0.2">
      <c r="A190" s="84"/>
      <c r="B190" s="89"/>
      <c r="C190" s="89"/>
      <c r="D190" s="89"/>
      <c r="E190" s="89"/>
      <c r="F190" s="89"/>
      <c r="G190" s="89"/>
      <c r="H190" s="89"/>
      <c r="I190" s="92"/>
      <c r="J190" s="89"/>
      <c r="K190" s="97"/>
      <c r="L190" s="89"/>
      <c r="M190" s="92" t="s">
        <v>82</v>
      </c>
      <c r="N190" s="89"/>
      <c r="O190" s="161">
        <v>123.88</v>
      </c>
      <c r="P190" s="89"/>
      <c r="Q190" s="98"/>
      <c r="R190" s="89"/>
      <c r="S190" s="100"/>
      <c r="T190" s="75"/>
      <c r="U190" s="41"/>
    </row>
    <row r="191" spans="1:21" s="262" customFormat="1" x14ac:dyDescent="0.2">
      <c r="A191" s="84"/>
      <c r="B191" s="89"/>
      <c r="C191" s="89"/>
      <c r="D191" s="89"/>
      <c r="E191" s="89"/>
      <c r="F191" s="89"/>
      <c r="G191" s="89"/>
      <c r="H191" s="89"/>
      <c r="I191" s="92"/>
      <c r="J191" s="89"/>
      <c r="K191" s="97"/>
      <c r="L191" s="89"/>
      <c r="M191" s="92"/>
      <c r="N191" s="89"/>
      <c r="O191" s="92">
        <f>SUM(O189:O190)</f>
        <v>160.03</v>
      </c>
      <c r="P191" s="89"/>
      <c r="Q191" s="98">
        <v>3000</v>
      </c>
      <c r="R191" s="89"/>
      <c r="S191" s="100">
        <f>Q191/O191</f>
        <v>18.746485034056114</v>
      </c>
      <c r="T191" s="75"/>
      <c r="U191" s="41"/>
    </row>
    <row r="192" spans="1:21" s="262" customFormat="1" x14ac:dyDescent="0.2">
      <c r="A192" s="84"/>
      <c r="B192" s="89"/>
      <c r="C192" s="89"/>
      <c r="D192" s="89"/>
      <c r="E192" s="89"/>
      <c r="F192" s="89"/>
      <c r="G192" s="89"/>
      <c r="H192" s="89"/>
      <c r="I192" s="92"/>
      <c r="J192" s="89"/>
      <c r="K192" s="97"/>
      <c r="L192" s="89"/>
      <c r="M192" s="92"/>
      <c r="N192" s="89"/>
      <c r="O192" s="92"/>
      <c r="P192" s="89"/>
      <c r="Q192" s="98"/>
      <c r="R192" s="89"/>
      <c r="S192" s="100"/>
      <c r="T192" s="75"/>
      <c r="U192" s="41"/>
    </row>
    <row r="193" spans="1:21" s="262" customFormat="1" ht="24" x14ac:dyDescent="0.2">
      <c r="A193" s="84">
        <v>357910400087</v>
      </c>
      <c r="B193" s="89"/>
      <c r="C193" s="89" t="s">
        <v>359</v>
      </c>
      <c r="D193" s="89"/>
      <c r="E193" s="79" t="s">
        <v>360</v>
      </c>
      <c r="F193" s="89"/>
      <c r="G193" s="89" t="s">
        <v>358</v>
      </c>
      <c r="H193" s="89"/>
      <c r="I193" s="92">
        <v>355955</v>
      </c>
      <c r="J193" s="89"/>
      <c r="K193" s="97">
        <v>44521</v>
      </c>
      <c r="L193" s="89"/>
      <c r="M193" s="92" t="s">
        <v>111</v>
      </c>
      <c r="N193" s="89"/>
      <c r="O193" s="92">
        <v>36.15</v>
      </c>
      <c r="P193" s="89"/>
      <c r="Q193" s="98"/>
      <c r="R193" s="89"/>
      <c r="S193" s="100"/>
      <c r="T193" s="75"/>
      <c r="U193" s="41"/>
    </row>
    <row r="194" spans="1:21" s="262" customFormat="1" x14ac:dyDescent="0.2">
      <c r="A194" s="84"/>
      <c r="B194" s="89"/>
      <c r="C194" s="89"/>
      <c r="D194" s="89"/>
      <c r="E194" s="89"/>
      <c r="F194" s="89"/>
      <c r="G194" s="89"/>
      <c r="H194" s="89"/>
      <c r="I194" s="92"/>
      <c r="J194" s="89"/>
      <c r="K194" s="97"/>
      <c r="L194" s="89"/>
      <c r="M194" s="92" t="s">
        <v>82</v>
      </c>
      <c r="N194" s="89"/>
      <c r="O194" s="161">
        <v>123.88</v>
      </c>
      <c r="P194" s="89"/>
      <c r="Q194" s="98"/>
      <c r="R194" s="89"/>
      <c r="S194" s="100"/>
      <c r="T194" s="75"/>
      <c r="U194" s="41"/>
    </row>
    <row r="195" spans="1:21" s="262" customFormat="1" x14ac:dyDescent="0.2">
      <c r="A195" s="84"/>
      <c r="B195" s="89"/>
      <c r="C195" s="89"/>
      <c r="D195" s="89"/>
      <c r="E195" s="89"/>
      <c r="F195" s="89"/>
      <c r="G195" s="89"/>
      <c r="H195" s="89"/>
      <c r="I195" s="92"/>
      <c r="J195" s="89"/>
      <c r="K195" s="97"/>
      <c r="L195" s="89"/>
      <c r="M195" s="92"/>
      <c r="N195" s="89"/>
      <c r="O195" s="92">
        <f>SUM(O193:O194)</f>
        <v>160.03</v>
      </c>
      <c r="P195" s="89"/>
      <c r="Q195" s="98">
        <v>6000</v>
      </c>
      <c r="R195" s="89"/>
      <c r="S195" s="100">
        <f>Q195/O195</f>
        <v>37.492970068112228</v>
      </c>
      <c r="T195" s="75"/>
      <c r="U195" s="41"/>
    </row>
    <row r="196" spans="1:21" s="262" customFormat="1" x14ac:dyDescent="0.2">
      <c r="A196" s="84"/>
      <c r="B196" s="89"/>
      <c r="C196" s="89"/>
      <c r="D196" s="89"/>
      <c r="E196" s="89"/>
      <c r="F196" s="89"/>
      <c r="G196" s="89"/>
      <c r="H196" s="89"/>
      <c r="I196" s="92"/>
      <c r="J196" s="89"/>
      <c r="K196" s="97"/>
      <c r="L196" s="89"/>
      <c r="M196" s="92"/>
      <c r="N196" s="89"/>
      <c r="O196" s="92"/>
      <c r="P196" s="89"/>
      <c r="Q196" s="98"/>
      <c r="R196" s="89"/>
      <c r="S196" s="100"/>
      <c r="T196" s="75"/>
      <c r="U196" s="41"/>
    </row>
    <row r="197" spans="1:21" s="262" customFormat="1" ht="24" x14ac:dyDescent="0.2">
      <c r="A197" s="84">
        <v>357910400087</v>
      </c>
      <c r="B197" s="89"/>
      <c r="C197" s="89" t="s">
        <v>361</v>
      </c>
      <c r="D197" s="89"/>
      <c r="E197" s="79" t="s">
        <v>362</v>
      </c>
      <c r="F197" s="89"/>
      <c r="G197" s="89" t="s">
        <v>358</v>
      </c>
      <c r="H197" s="89"/>
      <c r="I197" s="92">
        <v>355952</v>
      </c>
      <c r="J197" s="89"/>
      <c r="K197" s="97">
        <v>44521</v>
      </c>
      <c r="L197" s="89"/>
      <c r="M197" s="92" t="s">
        <v>111</v>
      </c>
      <c r="N197" s="89"/>
      <c r="O197" s="92">
        <v>36.15</v>
      </c>
      <c r="P197" s="89"/>
      <c r="Q197" s="98"/>
      <c r="R197" s="89"/>
      <c r="S197" s="100"/>
      <c r="T197" s="75"/>
      <c r="U197" s="41"/>
    </row>
    <row r="198" spans="1:21" s="262" customFormat="1" x14ac:dyDescent="0.2">
      <c r="A198" s="84"/>
      <c r="B198" s="89"/>
      <c r="C198" s="89"/>
      <c r="D198" s="89"/>
      <c r="E198" s="89"/>
      <c r="F198" s="89"/>
      <c r="G198" s="89"/>
      <c r="H198" s="89"/>
      <c r="I198" s="92"/>
      <c r="J198" s="89"/>
      <c r="K198" s="97"/>
      <c r="L198" s="89"/>
      <c r="M198" s="92" t="s">
        <v>82</v>
      </c>
      <c r="N198" s="89"/>
      <c r="O198" s="161">
        <v>123.88</v>
      </c>
      <c r="P198" s="89"/>
      <c r="Q198" s="98"/>
      <c r="R198" s="89"/>
      <c r="S198" s="100"/>
      <c r="T198" s="75"/>
      <c r="U198" s="41"/>
    </row>
    <row r="199" spans="1:21" s="262" customFormat="1" x14ac:dyDescent="0.2">
      <c r="A199" s="84"/>
      <c r="B199" s="89"/>
      <c r="C199" s="89"/>
      <c r="D199" s="89"/>
      <c r="E199" s="89"/>
      <c r="F199" s="89"/>
      <c r="G199" s="89"/>
      <c r="H199" s="89"/>
      <c r="I199" s="92"/>
      <c r="J199" s="89"/>
      <c r="K199" s="97"/>
      <c r="L199" s="89"/>
      <c r="M199" s="92"/>
      <c r="N199" s="89"/>
      <c r="O199" s="92">
        <f>SUM(O197:O198)</f>
        <v>160.03</v>
      </c>
      <c r="P199" s="89"/>
      <c r="Q199" s="98">
        <v>12000</v>
      </c>
      <c r="R199" s="89"/>
      <c r="S199" s="100">
        <f>Q199/O199</f>
        <v>74.985940136224457</v>
      </c>
      <c r="T199" s="75"/>
      <c r="U199" s="41"/>
    </row>
    <row r="200" spans="1:21" s="263" customFormat="1" x14ac:dyDescent="0.2">
      <c r="A200" s="84"/>
      <c r="B200" s="89"/>
      <c r="C200" s="89"/>
      <c r="D200" s="89"/>
      <c r="E200" s="89"/>
      <c r="F200" s="89"/>
      <c r="G200" s="89"/>
      <c r="H200" s="89"/>
      <c r="I200" s="92"/>
      <c r="J200" s="89"/>
      <c r="K200" s="97"/>
      <c r="L200" s="89"/>
      <c r="M200" s="92"/>
      <c r="N200" s="89"/>
      <c r="O200" s="92"/>
      <c r="P200" s="89"/>
      <c r="Q200" s="98"/>
      <c r="R200" s="89"/>
      <c r="S200" s="100"/>
      <c r="T200" s="75"/>
      <c r="U200" s="41"/>
    </row>
    <row r="201" spans="1:21" s="263" customFormat="1" ht="24" x14ac:dyDescent="0.2">
      <c r="A201" s="85" t="s">
        <v>369</v>
      </c>
      <c r="B201" s="89"/>
      <c r="C201" s="89" t="s">
        <v>370</v>
      </c>
      <c r="D201" s="89"/>
      <c r="E201" s="89" t="s">
        <v>371</v>
      </c>
      <c r="F201" s="89"/>
      <c r="G201" s="89" t="s">
        <v>372</v>
      </c>
      <c r="H201" s="89"/>
      <c r="I201" s="92">
        <v>356091</v>
      </c>
      <c r="J201" s="89"/>
      <c r="K201" s="97">
        <v>44551</v>
      </c>
      <c r="L201" s="89"/>
      <c r="M201" s="92" t="s">
        <v>75</v>
      </c>
      <c r="N201" s="89"/>
      <c r="O201" s="92">
        <v>340.3</v>
      </c>
      <c r="P201" s="89"/>
      <c r="Q201" s="98"/>
      <c r="R201" s="89"/>
      <c r="S201" s="100"/>
      <c r="T201" s="75"/>
      <c r="U201" s="41"/>
    </row>
    <row r="202" spans="1:21" s="263" customFormat="1" x14ac:dyDescent="0.2">
      <c r="A202" s="84"/>
      <c r="B202" s="89"/>
      <c r="C202" s="89"/>
      <c r="D202" s="89"/>
      <c r="E202" s="89"/>
      <c r="F202" s="89"/>
      <c r="G202" s="89"/>
      <c r="H202" s="89"/>
      <c r="I202" s="92"/>
      <c r="J202" s="89"/>
      <c r="K202" s="97"/>
      <c r="L202" s="89"/>
      <c r="M202" s="92" t="s">
        <v>70</v>
      </c>
      <c r="N202" s="89"/>
      <c r="O202" s="92">
        <v>86.1</v>
      </c>
      <c r="P202" s="89"/>
      <c r="Q202" s="98"/>
      <c r="R202" s="89"/>
      <c r="S202" s="100"/>
      <c r="T202" s="75"/>
      <c r="U202" s="41"/>
    </row>
    <row r="203" spans="1:21" s="263" customFormat="1" x14ac:dyDescent="0.2">
      <c r="A203" s="84"/>
      <c r="B203" s="89"/>
      <c r="C203" s="89"/>
      <c r="D203" s="89"/>
      <c r="E203" s="89"/>
      <c r="F203" s="89"/>
      <c r="G203" s="89"/>
      <c r="H203" s="89"/>
      <c r="I203" s="92"/>
      <c r="J203" s="89"/>
      <c r="K203" s="97"/>
      <c r="L203" s="89"/>
      <c r="M203" s="92" t="s">
        <v>66</v>
      </c>
      <c r="N203" s="89"/>
      <c r="O203" s="161">
        <v>6.6</v>
      </c>
      <c r="P203" s="89"/>
      <c r="Q203" s="98"/>
      <c r="R203" s="89"/>
      <c r="S203" s="100"/>
      <c r="T203" s="75"/>
      <c r="U203" s="41"/>
    </row>
    <row r="204" spans="1:21" s="263" customFormat="1" x14ac:dyDescent="0.2">
      <c r="A204" s="84"/>
      <c r="B204" s="89"/>
      <c r="C204" s="89"/>
      <c r="D204" s="89"/>
      <c r="E204" s="89"/>
      <c r="F204" s="89"/>
      <c r="G204" s="89"/>
      <c r="H204" s="89"/>
      <c r="I204" s="92"/>
      <c r="J204" s="89"/>
      <c r="K204" s="97"/>
      <c r="L204" s="89"/>
      <c r="M204" s="92"/>
      <c r="N204" s="89"/>
      <c r="O204" s="92">
        <f>SUM(O201:O203)</f>
        <v>433</v>
      </c>
      <c r="P204" s="89"/>
      <c r="Q204" s="98">
        <v>281500</v>
      </c>
      <c r="R204" s="89"/>
      <c r="S204" s="100">
        <f>Q204/O204</f>
        <v>650.11547344110852</v>
      </c>
      <c r="T204" s="75"/>
      <c r="U204" s="41"/>
    </row>
    <row r="205" spans="1:21" s="266" customFormat="1" x14ac:dyDescent="0.2">
      <c r="A205" s="84"/>
      <c r="B205" s="89"/>
      <c r="C205" s="89"/>
      <c r="D205" s="89"/>
      <c r="E205" s="89"/>
      <c r="F205" s="89"/>
      <c r="G205" s="89"/>
      <c r="H205" s="89"/>
      <c r="I205" s="92"/>
      <c r="J205" s="89"/>
      <c r="K205" s="97"/>
      <c r="L205" s="89"/>
      <c r="M205" s="92"/>
      <c r="N205" s="89"/>
      <c r="O205" s="92"/>
      <c r="P205" s="89"/>
      <c r="Q205" s="98"/>
      <c r="R205" s="89"/>
      <c r="S205" s="100"/>
      <c r="T205" s="75"/>
      <c r="U205" s="41"/>
    </row>
    <row r="206" spans="1:21" s="266" customFormat="1" ht="39.75" customHeight="1" x14ac:dyDescent="0.2">
      <c r="A206" s="85" t="s">
        <v>393</v>
      </c>
      <c r="B206" s="89"/>
      <c r="C206" s="79" t="s">
        <v>394</v>
      </c>
      <c r="D206" s="89"/>
      <c r="E206" s="89" t="s">
        <v>395</v>
      </c>
      <c r="F206" s="89"/>
      <c r="G206" s="89" t="s">
        <v>396</v>
      </c>
      <c r="H206" s="89"/>
      <c r="I206" s="92">
        <v>356055</v>
      </c>
      <c r="J206" s="89"/>
      <c r="K206" s="97">
        <v>44531</v>
      </c>
      <c r="L206" s="89"/>
      <c r="M206" s="92" t="s">
        <v>155</v>
      </c>
      <c r="N206" s="89"/>
      <c r="O206" s="92">
        <v>657.23</v>
      </c>
      <c r="P206" s="89"/>
      <c r="Q206" s="98"/>
      <c r="R206" s="89"/>
      <c r="S206" s="100"/>
      <c r="T206" s="75"/>
      <c r="U206" s="41"/>
    </row>
    <row r="207" spans="1:21" x14ac:dyDescent="0.2">
      <c r="A207" s="84"/>
      <c r="B207" s="89"/>
      <c r="C207" s="89"/>
      <c r="D207" s="89"/>
      <c r="E207" s="89"/>
      <c r="F207" s="89"/>
      <c r="G207" s="89"/>
      <c r="H207" s="89"/>
      <c r="I207" s="92"/>
      <c r="J207" s="89"/>
      <c r="K207" s="92"/>
      <c r="L207" s="89"/>
      <c r="M207" s="92" t="s">
        <v>70</v>
      </c>
      <c r="N207" s="89"/>
      <c r="O207" s="206">
        <v>44.1</v>
      </c>
      <c r="P207" s="104"/>
      <c r="Q207" s="105"/>
      <c r="R207" s="104"/>
      <c r="S207" s="99"/>
      <c r="T207" s="2"/>
      <c r="U207" s="41"/>
    </row>
    <row r="208" spans="1:21" s="266" customFormat="1" x14ac:dyDescent="0.2">
      <c r="A208" s="84"/>
      <c r="B208" s="89"/>
      <c r="C208" s="89"/>
      <c r="D208" s="89"/>
      <c r="E208" s="89"/>
      <c r="F208" s="89"/>
      <c r="G208" s="89"/>
      <c r="H208" s="89"/>
      <c r="I208" s="92"/>
      <c r="J208" s="89"/>
      <c r="K208" s="92"/>
      <c r="L208" s="89"/>
      <c r="M208" s="92"/>
      <c r="N208" s="89"/>
      <c r="O208" s="114">
        <f>SUM(O206:O207)</f>
        <v>701.33</v>
      </c>
      <c r="P208" s="104"/>
      <c r="Q208" s="98">
        <v>720000</v>
      </c>
      <c r="R208" s="92"/>
      <c r="S208" s="99">
        <f>Q208/O208</f>
        <v>1026.6208489584076</v>
      </c>
      <c r="T208" s="2"/>
      <c r="U208" s="41"/>
    </row>
    <row r="209" spans="1:37" s="266" customFormat="1" x14ac:dyDescent="0.2">
      <c r="A209" s="84"/>
      <c r="B209" s="89"/>
      <c r="C209" s="89"/>
      <c r="D209" s="89"/>
      <c r="E209" s="89"/>
      <c r="F209" s="89"/>
      <c r="G209" s="89"/>
      <c r="H209" s="89"/>
      <c r="I209" s="92"/>
      <c r="J209" s="89"/>
      <c r="K209" s="92"/>
      <c r="L209" s="89"/>
      <c r="M209" s="92"/>
      <c r="N209" s="89"/>
      <c r="O209" s="111"/>
      <c r="P209" s="104"/>
      <c r="Q209" s="105"/>
      <c r="R209" s="104"/>
      <c r="S209" s="99"/>
      <c r="T209" s="2"/>
      <c r="U209" s="41"/>
    </row>
    <row r="210" spans="1:37" x14ac:dyDescent="0.2"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92" t="s">
        <v>11</v>
      </c>
      <c r="P210" s="92"/>
      <c r="Q210" s="98" t="s">
        <v>11</v>
      </c>
      <c r="R210" s="92"/>
      <c r="S210" s="98" t="s">
        <v>8</v>
      </c>
      <c r="T210" s="2"/>
      <c r="U210" s="41"/>
    </row>
    <row r="211" spans="1:37" x14ac:dyDescent="0.2"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92" t="s">
        <v>7</v>
      </c>
      <c r="P211" s="92"/>
      <c r="Q211" s="98" t="s">
        <v>13</v>
      </c>
      <c r="R211" s="92"/>
      <c r="S211" s="98" t="s">
        <v>14</v>
      </c>
      <c r="T211" s="2"/>
      <c r="U211" s="41"/>
    </row>
    <row r="212" spans="1:37" x14ac:dyDescent="0.2"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111">
        <f>SUM(O166,O177,O181,O185,O187,O191,O195,O199,O204,O208)</f>
        <v>12252.94</v>
      </c>
      <c r="P212" s="104"/>
      <c r="Q212" s="105">
        <f>SUM(Q166,Q177,Q181,Q185,Q187,Q191,Q195,Q199,Q204,Q208)</f>
        <v>8279300</v>
      </c>
      <c r="R212" s="104"/>
      <c r="S212" s="99">
        <f>Q212/O212</f>
        <v>675.69905671618403</v>
      </c>
      <c r="T212" s="2"/>
      <c r="U212" s="41"/>
    </row>
    <row r="213" spans="1:37" x14ac:dyDescent="0.2">
      <c r="A213" s="12"/>
      <c r="B213" s="2"/>
      <c r="C213" s="89"/>
      <c r="D213" s="89"/>
      <c r="E213" s="89"/>
      <c r="F213" s="89"/>
      <c r="G213" s="89"/>
      <c r="H213" s="89"/>
      <c r="I213" s="92"/>
      <c r="J213" s="89"/>
      <c r="K213" s="92"/>
      <c r="L213" s="89"/>
      <c r="M213" s="89"/>
      <c r="N213" s="89"/>
      <c r="O213" s="111"/>
      <c r="P213" s="104"/>
      <c r="Q213" s="105"/>
      <c r="R213" s="104"/>
      <c r="S213" s="99"/>
      <c r="T213" s="2"/>
      <c r="U213" s="41"/>
    </row>
    <row r="214" spans="1:37" x14ac:dyDescent="0.2">
      <c r="A214" s="208" t="s">
        <v>56</v>
      </c>
      <c r="B214" s="2"/>
      <c r="C214" s="2"/>
      <c r="D214" s="2"/>
      <c r="E214" s="2"/>
      <c r="F214" s="2"/>
      <c r="G214" s="26" t="s">
        <v>36</v>
      </c>
      <c r="J214" s="2"/>
      <c r="K214" s="4"/>
      <c r="L214" s="2"/>
      <c r="M214" s="2"/>
      <c r="N214" s="2"/>
      <c r="O214" s="10"/>
      <c r="P214" s="10"/>
      <c r="Q214" s="11"/>
      <c r="R214" s="10"/>
      <c r="S214" s="42"/>
      <c r="T214" s="2"/>
      <c r="U214" s="41"/>
    </row>
    <row r="215" spans="1:37" x14ac:dyDescent="0.2">
      <c r="A215" s="12"/>
      <c r="B215" s="2"/>
      <c r="C215" s="2"/>
      <c r="D215" s="2"/>
      <c r="E215" s="2"/>
      <c r="F215" s="2"/>
      <c r="G215" s="4" t="s">
        <v>40</v>
      </c>
      <c r="H215" s="2"/>
      <c r="I215" s="4"/>
      <c r="J215" s="2"/>
      <c r="K215" s="4"/>
      <c r="L215" s="2"/>
      <c r="M215" s="2"/>
      <c r="N215" s="2"/>
      <c r="O215" s="2"/>
      <c r="P215" s="2"/>
      <c r="Q215" s="40"/>
      <c r="R215" s="2"/>
      <c r="S215" s="2" t="s">
        <v>43</v>
      </c>
      <c r="T215" s="2"/>
      <c r="U215" s="41"/>
    </row>
    <row r="216" spans="1:37" ht="13.5" thickBot="1" x14ac:dyDescent="0.25">
      <c r="A216" s="28"/>
      <c r="B216" s="28"/>
      <c r="C216" s="29" t="s">
        <v>34</v>
      </c>
      <c r="D216" s="30"/>
      <c r="E216" s="31"/>
      <c r="F216" s="30"/>
      <c r="G216" s="31"/>
      <c r="H216" s="30"/>
      <c r="I216" s="31"/>
      <c r="J216" s="31"/>
      <c r="K216" s="31"/>
      <c r="L216" s="31"/>
      <c r="M216" s="31"/>
      <c r="N216" s="31"/>
      <c r="O216" s="31"/>
      <c r="P216" s="31"/>
      <c r="Q216" s="45"/>
      <c r="R216" s="31"/>
      <c r="S216" s="31"/>
      <c r="T216" s="16"/>
      <c r="U216" s="76" t="s">
        <v>48</v>
      </c>
      <c r="V216" s="33"/>
      <c r="W216" s="33" t="s">
        <v>22</v>
      </c>
    </row>
    <row r="217" spans="1:37" ht="13.5" thickBot="1" x14ac:dyDescent="0.25">
      <c r="A217" s="15" t="s">
        <v>0</v>
      </c>
      <c r="B217" s="16"/>
      <c r="C217" s="15" t="s">
        <v>1</v>
      </c>
      <c r="D217" s="15"/>
      <c r="E217" s="15" t="s">
        <v>2</v>
      </c>
      <c r="F217" s="15"/>
      <c r="G217" s="15" t="s">
        <v>3</v>
      </c>
      <c r="H217" s="15"/>
      <c r="I217" s="15" t="s">
        <v>42</v>
      </c>
      <c r="J217" s="15"/>
      <c r="K217" s="15" t="s">
        <v>5</v>
      </c>
      <c r="L217" s="15"/>
      <c r="M217" s="15" t="s">
        <v>6</v>
      </c>
      <c r="N217" s="15"/>
      <c r="O217" s="15" t="s">
        <v>7</v>
      </c>
      <c r="P217" s="17"/>
      <c r="Q217" s="15" t="s">
        <v>8</v>
      </c>
      <c r="R217" s="16"/>
      <c r="S217" s="15" t="s">
        <v>9</v>
      </c>
      <c r="T217" s="16"/>
      <c r="U217" s="15"/>
      <c r="V217" s="15"/>
      <c r="W217" s="15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4"/>
      <c r="AI217" s="43"/>
      <c r="AK217" s="43"/>
    </row>
    <row r="218" spans="1:37" ht="15" x14ac:dyDescent="0.25">
      <c r="A218" s="209">
        <v>253122300082</v>
      </c>
      <c r="B218" s="210"/>
      <c r="C218" s="211" t="s">
        <v>57</v>
      </c>
      <c r="D218" s="210"/>
      <c r="E218" s="212" t="s">
        <v>58</v>
      </c>
      <c r="F218" s="210"/>
      <c r="G218" s="212" t="s">
        <v>59</v>
      </c>
      <c r="H218" s="210"/>
      <c r="I218" s="213" t="s">
        <v>60</v>
      </c>
      <c r="J218" s="214"/>
      <c r="K218" s="215">
        <v>44217</v>
      </c>
      <c r="L218" s="210"/>
      <c r="M218" s="214" t="s">
        <v>61</v>
      </c>
      <c r="N218" s="210"/>
      <c r="O218" s="214">
        <v>0.5</v>
      </c>
      <c r="P218" s="216"/>
      <c r="Q218" s="216"/>
      <c r="R218" s="216"/>
      <c r="S218" s="216"/>
      <c r="T218" s="210"/>
      <c r="U218" s="210"/>
      <c r="V218" s="210"/>
      <c r="W218" s="210"/>
    </row>
    <row r="219" spans="1:37" ht="15" x14ac:dyDescent="0.25">
      <c r="A219" s="217"/>
      <c r="B219" s="210"/>
      <c r="C219" s="210"/>
      <c r="D219" s="210"/>
      <c r="E219" s="210"/>
      <c r="F219" s="210"/>
      <c r="G219" s="210"/>
      <c r="H219" s="210"/>
      <c r="I219" s="214"/>
      <c r="J219" s="210"/>
      <c r="K219" s="215"/>
      <c r="L219" s="210"/>
      <c r="M219" s="214" t="s">
        <v>54</v>
      </c>
      <c r="N219" s="214"/>
      <c r="O219" s="214">
        <v>69.099999999999994</v>
      </c>
      <c r="P219" s="216"/>
      <c r="Q219" s="216"/>
      <c r="R219" s="216"/>
      <c r="S219" s="216"/>
      <c r="T219" s="210"/>
      <c r="U219" s="210"/>
      <c r="V219" s="210"/>
      <c r="W219" s="210"/>
    </row>
    <row r="220" spans="1:37" ht="15" x14ac:dyDescent="0.25">
      <c r="A220" s="217"/>
      <c r="B220" s="210"/>
      <c r="C220" s="210"/>
      <c r="D220" s="210"/>
      <c r="E220" s="210"/>
      <c r="F220" s="210"/>
      <c r="G220" s="210"/>
      <c r="H220" s="210"/>
      <c r="I220" s="214"/>
      <c r="J220" s="210"/>
      <c r="K220" s="215"/>
      <c r="L220" s="210"/>
      <c r="M220" s="214" t="s">
        <v>53</v>
      </c>
      <c r="N220" s="210"/>
      <c r="O220" s="230">
        <v>15.5</v>
      </c>
      <c r="P220" s="210"/>
      <c r="Q220" s="218"/>
      <c r="R220" s="210"/>
      <c r="S220" s="219"/>
      <c r="T220" s="210"/>
      <c r="U220" s="210"/>
      <c r="V220" s="210"/>
      <c r="W220" s="210"/>
      <c r="X220" s="1"/>
    </row>
    <row r="221" spans="1:37" ht="15" x14ac:dyDescent="0.25">
      <c r="A221" s="217"/>
      <c r="B221" s="210"/>
      <c r="C221" s="210"/>
      <c r="D221" s="210"/>
      <c r="E221" s="210"/>
      <c r="F221" s="210"/>
      <c r="G221" s="210"/>
      <c r="H221" s="210"/>
      <c r="I221" s="214"/>
      <c r="J221" s="210"/>
      <c r="K221" s="215"/>
      <c r="L221" s="210"/>
      <c r="M221" s="214"/>
      <c r="N221" s="210"/>
      <c r="O221" s="214">
        <f>SUM(O218:O220)</f>
        <v>85.1</v>
      </c>
      <c r="P221" s="210"/>
      <c r="Q221" s="218">
        <v>100000</v>
      </c>
      <c r="R221" s="210"/>
      <c r="S221" s="220">
        <f>Q221/O221</f>
        <v>1175.0881316098707</v>
      </c>
      <c r="T221" s="210"/>
      <c r="U221" s="214">
        <v>5</v>
      </c>
      <c r="V221" s="214"/>
      <c r="W221" s="214">
        <v>1</v>
      </c>
      <c r="X221" s="1"/>
    </row>
    <row r="222" spans="1:37" ht="9.75" customHeight="1" x14ac:dyDescent="0.2">
      <c r="A222" s="84"/>
      <c r="B222" s="2"/>
      <c r="C222" s="79"/>
      <c r="D222" s="89"/>
      <c r="E222" s="79"/>
      <c r="F222" s="89"/>
      <c r="G222" s="89"/>
      <c r="H222" s="89"/>
      <c r="I222" s="110"/>
      <c r="J222" s="89"/>
      <c r="K222" s="103"/>
      <c r="L222" s="89"/>
      <c r="M222" s="92"/>
      <c r="N222" s="89"/>
      <c r="O222" s="92"/>
      <c r="P222" s="92"/>
      <c r="Q222" s="98"/>
      <c r="R222" s="92"/>
      <c r="S222" s="149"/>
      <c r="T222" s="89"/>
      <c r="U222" s="92"/>
      <c r="V222" s="92"/>
      <c r="W222" s="92"/>
    </row>
    <row r="223" spans="1:37" x14ac:dyDescent="0.2">
      <c r="A223" s="151">
        <v>257902300075</v>
      </c>
      <c r="B223" s="3"/>
      <c r="C223" s="136" t="s">
        <v>67</v>
      </c>
      <c r="D223" s="3"/>
      <c r="E223" s="136" t="s">
        <v>68</v>
      </c>
      <c r="F223" s="3"/>
      <c r="G223" s="3" t="s">
        <v>69</v>
      </c>
      <c r="H223" s="3"/>
      <c r="I223" s="131">
        <v>354467</v>
      </c>
      <c r="J223" s="3"/>
      <c r="K223" s="143">
        <v>44197</v>
      </c>
      <c r="L223" s="3"/>
      <c r="M223" s="131" t="s">
        <v>54</v>
      </c>
      <c r="N223" s="3"/>
      <c r="O223" s="231">
        <v>39</v>
      </c>
      <c r="P223" s="131"/>
      <c r="Q223" s="132"/>
      <c r="R223" s="131"/>
      <c r="S223" s="141"/>
      <c r="T223" s="232"/>
      <c r="U223" s="232"/>
      <c r="V223" s="232"/>
      <c r="W223" s="232"/>
      <c r="X223" s="67"/>
    </row>
    <row r="224" spans="1:37" x14ac:dyDescent="0.2">
      <c r="A224" s="151"/>
      <c r="B224" s="3"/>
      <c r="C224" s="136"/>
      <c r="D224" s="3"/>
      <c r="E224" s="136"/>
      <c r="F224" s="3"/>
      <c r="G224" s="3"/>
      <c r="H224" s="3"/>
      <c r="I224" s="131"/>
      <c r="J224" s="3"/>
      <c r="K224" s="143"/>
      <c r="L224" s="3"/>
      <c r="M224" s="131" t="s">
        <v>70</v>
      </c>
      <c r="N224" s="3"/>
      <c r="O224" s="186">
        <v>1</v>
      </c>
      <c r="P224" s="131"/>
      <c r="Q224" s="132"/>
      <c r="R224" s="131"/>
      <c r="S224" s="141"/>
      <c r="T224" s="66"/>
      <c r="U224" s="159"/>
      <c r="V224" s="159"/>
      <c r="W224" s="159"/>
      <c r="X224" s="67"/>
    </row>
    <row r="225" spans="1:24" x14ac:dyDescent="0.2">
      <c r="A225" s="151"/>
      <c r="B225" s="3"/>
      <c r="C225" s="3"/>
      <c r="D225" s="3"/>
      <c r="E225" s="3"/>
      <c r="F225" s="3"/>
      <c r="G225" s="3"/>
      <c r="H225" s="3"/>
      <c r="I225" s="131"/>
      <c r="J225" s="3"/>
      <c r="K225" s="177"/>
      <c r="L225" s="3"/>
      <c r="M225" s="131"/>
      <c r="N225" s="3"/>
      <c r="O225" s="131">
        <f>SUM(O223:O224)</f>
        <v>40</v>
      </c>
      <c r="P225" s="131"/>
      <c r="Q225" s="132">
        <v>375000</v>
      </c>
      <c r="R225" s="131"/>
      <c r="S225" s="183">
        <f>Q225/O225</f>
        <v>9375</v>
      </c>
      <c r="T225" s="67"/>
      <c r="U225" s="131">
        <v>5</v>
      </c>
      <c r="V225" s="131"/>
      <c r="W225" s="131">
        <v>1</v>
      </c>
      <c r="X225" s="67"/>
    </row>
    <row r="226" spans="1:24" x14ac:dyDescent="0.2">
      <c r="A226" s="151"/>
      <c r="B226" s="3"/>
      <c r="C226" s="136"/>
      <c r="D226" s="3"/>
      <c r="E226" s="136"/>
      <c r="F226" s="3"/>
      <c r="G226" s="3"/>
      <c r="H226" s="3"/>
      <c r="I226" s="131"/>
      <c r="J226" s="3"/>
      <c r="K226" s="137"/>
      <c r="L226" s="67"/>
      <c r="M226" s="159"/>
      <c r="N226" s="3"/>
      <c r="O226" s="131"/>
      <c r="P226" s="3"/>
      <c r="Q226" s="233"/>
      <c r="R226" s="3"/>
      <c r="S226" s="132"/>
      <c r="T226" s="3"/>
      <c r="U226" s="131"/>
      <c r="V226" s="131"/>
      <c r="W226" s="131"/>
      <c r="X226" s="67"/>
    </row>
    <row r="227" spans="1:24" s="2" customFormat="1" ht="76.5" x14ac:dyDescent="0.2">
      <c r="A227" s="151" t="s">
        <v>71</v>
      </c>
      <c r="B227" s="3"/>
      <c r="C227" s="136" t="s">
        <v>72</v>
      </c>
      <c r="D227" s="3"/>
      <c r="E227" s="136" t="s">
        <v>73</v>
      </c>
      <c r="F227" s="3"/>
      <c r="G227" s="3" t="s">
        <v>74</v>
      </c>
      <c r="H227" s="3"/>
      <c r="I227" s="131">
        <v>354545</v>
      </c>
      <c r="J227" s="3"/>
      <c r="K227" s="177">
        <v>44217</v>
      </c>
      <c r="L227" s="3"/>
      <c r="M227" s="131" t="s">
        <v>75</v>
      </c>
      <c r="N227" s="3"/>
      <c r="O227" s="231">
        <v>575</v>
      </c>
      <c r="P227" s="3"/>
      <c r="Q227" s="80"/>
      <c r="R227" s="3"/>
      <c r="S227" s="141"/>
      <c r="T227" s="3"/>
      <c r="U227" s="142"/>
      <c r="V227" s="131"/>
      <c r="W227" s="131"/>
      <c r="X227" s="3"/>
    </row>
    <row r="228" spans="1:24" s="2" customFormat="1" x14ac:dyDescent="0.2">
      <c r="A228" s="133"/>
      <c r="B228" s="3"/>
      <c r="C228" s="3"/>
      <c r="D228" s="3"/>
      <c r="E228" s="3"/>
      <c r="F228" s="3"/>
      <c r="G228" s="3"/>
      <c r="H228" s="3"/>
      <c r="I228" s="131"/>
      <c r="J228" s="3"/>
      <c r="K228" s="177"/>
      <c r="L228" s="3"/>
      <c r="M228" s="131" t="s">
        <v>76</v>
      </c>
      <c r="N228" s="3"/>
      <c r="O228" s="231">
        <v>640</v>
      </c>
      <c r="P228" s="3"/>
      <c r="Q228" s="132"/>
      <c r="R228" s="3"/>
      <c r="S228" s="141"/>
      <c r="T228" s="3"/>
      <c r="U228" s="131"/>
      <c r="V228" s="131"/>
      <c r="W228" s="131"/>
      <c r="X228" s="3"/>
    </row>
    <row r="229" spans="1:24" s="2" customFormat="1" x14ac:dyDescent="0.2">
      <c r="A229" s="133"/>
      <c r="B229" s="3"/>
      <c r="C229" s="3"/>
      <c r="D229" s="3"/>
      <c r="E229" s="3"/>
      <c r="F229" s="3"/>
      <c r="G229" s="3"/>
      <c r="H229" s="3"/>
      <c r="I229" s="131"/>
      <c r="J229" s="3"/>
      <c r="K229" s="177"/>
      <c r="L229" s="3"/>
      <c r="M229" s="131" t="s">
        <v>66</v>
      </c>
      <c r="N229" s="3"/>
      <c r="O229" s="186">
        <v>1040.7</v>
      </c>
      <c r="P229" s="3"/>
      <c r="Q229" s="132"/>
      <c r="R229" s="3"/>
      <c r="S229" s="183"/>
      <c r="T229" s="3"/>
      <c r="U229" s="131"/>
      <c r="V229" s="131"/>
      <c r="W229" s="131"/>
      <c r="X229" s="3"/>
    </row>
    <row r="230" spans="1:24" s="2" customFormat="1" x14ac:dyDescent="0.2">
      <c r="A230" s="151"/>
      <c r="B230" s="3"/>
      <c r="C230" s="3"/>
      <c r="D230" s="3"/>
      <c r="E230" s="3"/>
      <c r="F230" s="3"/>
      <c r="G230" s="3"/>
      <c r="H230" s="3"/>
      <c r="I230" s="131"/>
      <c r="J230" s="3"/>
      <c r="K230" s="177"/>
      <c r="L230" s="3"/>
      <c r="M230" s="131"/>
      <c r="N230" s="3"/>
      <c r="O230" s="158">
        <f>SUM(O227:O229)</f>
        <v>2255.6999999999998</v>
      </c>
      <c r="P230" s="3"/>
      <c r="Q230" s="233">
        <v>407100</v>
      </c>
      <c r="R230" s="3"/>
      <c r="S230" s="183">
        <f>Q230/O230</f>
        <v>180.4761271445671</v>
      </c>
      <c r="T230" s="3"/>
      <c r="U230" s="131">
        <v>5</v>
      </c>
      <c r="V230" s="131"/>
      <c r="W230" s="131">
        <v>1</v>
      </c>
      <c r="X230" s="3" t="s">
        <v>77</v>
      </c>
    </row>
    <row r="231" spans="1:24" s="2" customFormat="1" x14ac:dyDescent="0.2">
      <c r="A231" s="133"/>
      <c r="B231" s="3"/>
      <c r="C231" s="3"/>
      <c r="D231" s="3"/>
      <c r="E231" s="136"/>
      <c r="F231" s="3"/>
      <c r="G231" s="3"/>
      <c r="H231" s="3"/>
      <c r="I231" s="131"/>
      <c r="J231" s="3"/>
      <c r="K231" s="177"/>
      <c r="L231" s="3"/>
      <c r="M231" s="131"/>
      <c r="N231" s="3"/>
      <c r="O231" s="131"/>
      <c r="P231" s="3"/>
      <c r="Q231" s="233"/>
      <c r="R231" s="3"/>
      <c r="S231" s="156"/>
      <c r="T231" s="3"/>
      <c r="U231" s="131"/>
      <c r="V231" s="131"/>
      <c r="W231" s="131"/>
      <c r="X231" s="3"/>
    </row>
    <row r="232" spans="1:24" s="2" customFormat="1" ht="127.5" x14ac:dyDescent="0.2">
      <c r="A232" s="151" t="s">
        <v>97</v>
      </c>
      <c r="B232" s="3"/>
      <c r="C232" s="136" t="s">
        <v>98</v>
      </c>
      <c r="D232" s="3"/>
      <c r="E232" s="136" t="s">
        <v>99</v>
      </c>
      <c r="F232" s="3"/>
      <c r="G232" s="3" t="s">
        <v>100</v>
      </c>
      <c r="H232" s="3"/>
      <c r="I232" s="131">
        <v>354708</v>
      </c>
      <c r="J232" s="3"/>
      <c r="K232" s="177">
        <v>44276</v>
      </c>
      <c r="L232" s="3"/>
      <c r="M232" s="131" t="s">
        <v>76</v>
      </c>
      <c r="N232" s="3"/>
      <c r="O232" s="231">
        <v>75</v>
      </c>
      <c r="P232" s="3"/>
      <c r="Q232" s="233"/>
      <c r="R232" s="3"/>
      <c r="S232" s="156"/>
      <c r="T232" s="3"/>
      <c r="U232" s="131"/>
      <c r="V232" s="131"/>
      <c r="W232" s="131"/>
      <c r="X232" s="3"/>
    </row>
    <row r="233" spans="1:24" x14ac:dyDescent="0.2">
      <c r="A233" s="133"/>
      <c r="B233" s="3"/>
      <c r="C233" s="72"/>
      <c r="D233" s="3"/>
      <c r="E233" s="72"/>
      <c r="F233" s="3"/>
      <c r="G233" s="72"/>
      <c r="H233" s="3"/>
      <c r="I233" s="157"/>
      <c r="J233" s="131"/>
      <c r="K233" s="154"/>
      <c r="L233" s="131"/>
      <c r="M233" s="131" t="s">
        <v>70</v>
      </c>
      <c r="N233" s="3"/>
      <c r="O233" s="131">
        <v>2575</v>
      </c>
      <c r="P233" s="160"/>
      <c r="Q233" s="132"/>
      <c r="R233" s="3"/>
      <c r="S233" s="183"/>
      <c r="T233" s="67"/>
      <c r="U233" s="133"/>
      <c r="V233" s="159"/>
      <c r="W233" s="159"/>
      <c r="X233" s="67"/>
    </row>
    <row r="234" spans="1:24" s="2" customFormat="1" x14ac:dyDescent="0.2">
      <c r="A234" s="133"/>
      <c r="B234" s="3"/>
      <c r="C234" s="3"/>
      <c r="D234" s="3"/>
      <c r="E234" s="3"/>
      <c r="F234" s="3"/>
      <c r="G234" s="3"/>
      <c r="H234" s="3"/>
      <c r="I234" s="131"/>
      <c r="J234" s="3"/>
      <c r="K234" s="177"/>
      <c r="L234" s="3"/>
      <c r="M234" s="131" t="s">
        <v>66</v>
      </c>
      <c r="N234" s="3"/>
      <c r="O234" s="186">
        <v>17080</v>
      </c>
      <c r="P234" s="3"/>
      <c r="Q234" s="233"/>
      <c r="R234" s="3"/>
      <c r="S234" s="141"/>
      <c r="T234" s="3"/>
      <c r="U234" s="131"/>
      <c r="V234" s="131"/>
      <c r="W234" s="131"/>
      <c r="X234" s="3"/>
    </row>
    <row r="235" spans="1:24" s="2" customFormat="1" x14ac:dyDescent="0.2">
      <c r="A235" s="151"/>
      <c r="B235" s="3"/>
      <c r="C235" s="136"/>
      <c r="D235" s="3"/>
      <c r="E235" s="3"/>
      <c r="F235" s="3"/>
      <c r="G235" s="3"/>
      <c r="H235" s="3"/>
      <c r="I235" s="131"/>
      <c r="J235" s="3"/>
      <c r="K235" s="177"/>
      <c r="L235" s="3"/>
      <c r="M235" s="131"/>
      <c r="N235" s="3"/>
      <c r="O235" s="234">
        <f>SUM(O232:O234)</f>
        <v>19730</v>
      </c>
      <c r="P235" s="3"/>
      <c r="Q235" s="132">
        <v>11162000</v>
      </c>
      <c r="R235" s="3"/>
      <c r="S235" s="183">
        <f>Q235/O235</f>
        <v>565.73745565129241</v>
      </c>
      <c r="T235" s="3"/>
      <c r="U235" s="131">
        <v>13</v>
      </c>
      <c r="V235" s="131"/>
      <c r="W235" s="131">
        <v>2</v>
      </c>
      <c r="X235" s="3"/>
    </row>
    <row r="236" spans="1:24" s="2" customFormat="1" x14ac:dyDescent="0.2">
      <c r="A236" s="133"/>
      <c r="B236" s="3"/>
      <c r="C236" s="3"/>
      <c r="D236" s="3"/>
      <c r="E236" s="3"/>
      <c r="F236" s="3"/>
      <c r="G236" s="3"/>
      <c r="H236" s="3"/>
      <c r="I236" s="131"/>
      <c r="J236" s="3"/>
      <c r="K236" s="177"/>
      <c r="L236" s="3"/>
      <c r="M236" s="131"/>
      <c r="N236" s="3"/>
      <c r="O236" s="231"/>
      <c r="P236" s="3"/>
      <c r="Q236" s="233"/>
      <c r="R236" s="3"/>
      <c r="S236" s="141"/>
      <c r="T236" s="3"/>
      <c r="U236" s="131"/>
      <c r="V236" s="131"/>
      <c r="W236" s="131"/>
      <c r="X236" s="3"/>
    </row>
    <row r="237" spans="1:24" s="2" customFormat="1" ht="38.25" x14ac:dyDescent="0.2">
      <c r="A237" s="151" t="s">
        <v>121</v>
      </c>
      <c r="B237" s="3"/>
      <c r="C237" s="136" t="s">
        <v>122</v>
      </c>
      <c r="D237" s="3"/>
      <c r="E237" s="3" t="s">
        <v>123</v>
      </c>
      <c r="F237" s="3"/>
      <c r="G237" s="3" t="s">
        <v>124</v>
      </c>
      <c r="H237" s="3"/>
      <c r="I237" s="131">
        <v>354867</v>
      </c>
      <c r="J237" s="3"/>
      <c r="K237" s="177">
        <v>44307</v>
      </c>
      <c r="L237" s="3"/>
      <c r="M237" s="131" t="s">
        <v>111</v>
      </c>
      <c r="N237" s="3"/>
      <c r="O237" s="231">
        <v>1631.61</v>
      </c>
      <c r="P237" s="3"/>
      <c r="Q237" s="233"/>
      <c r="R237" s="3"/>
      <c r="S237" s="183"/>
      <c r="T237" s="3"/>
      <c r="U237" s="131"/>
      <c r="V237" s="131"/>
      <c r="W237" s="131"/>
      <c r="X237" s="3"/>
    </row>
    <row r="238" spans="1:24" s="2" customFormat="1" ht="12" x14ac:dyDescent="0.2">
      <c r="A238" s="12"/>
      <c r="I238" s="4"/>
      <c r="K238" s="57"/>
      <c r="M238" s="92" t="s">
        <v>82</v>
      </c>
      <c r="N238" s="89"/>
      <c r="O238" s="203">
        <v>326.64999999999998</v>
      </c>
      <c r="Q238" s="94"/>
      <c r="R238" s="89"/>
      <c r="S238" s="99"/>
      <c r="U238" s="92"/>
      <c r="V238" s="92"/>
      <c r="W238" s="92"/>
    </row>
    <row r="239" spans="1:24" s="2" customFormat="1" ht="12" x14ac:dyDescent="0.2">
      <c r="A239" s="85"/>
      <c r="B239" s="89"/>
      <c r="C239" s="79"/>
      <c r="D239" s="89"/>
      <c r="E239" s="89"/>
      <c r="F239" s="89"/>
      <c r="G239" s="89"/>
      <c r="H239" s="89"/>
      <c r="I239" s="92"/>
      <c r="J239" s="89"/>
      <c r="K239" s="97"/>
      <c r="L239" s="89"/>
      <c r="M239" s="92" t="s">
        <v>125</v>
      </c>
      <c r="N239" s="89"/>
      <c r="O239" s="161">
        <v>69.400000000000006</v>
      </c>
      <c r="P239" s="89"/>
      <c r="Q239" s="94"/>
      <c r="R239" s="89"/>
      <c r="S239" s="105"/>
      <c r="T239" s="89"/>
      <c r="U239" s="92"/>
      <c r="V239" s="92"/>
      <c r="W239" s="92"/>
    </row>
    <row r="240" spans="1:24" s="2" customFormat="1" ht="12" x14ac:dyDescent="0.2">
      <c r="A240" s="85"/>
      <c r="B240" s="89"/>
      <c r="C240" s="79"/>
      <c r="D240" s="89"/>
      <c r="E240" s="89"/>
      <c r="F240" s="89"/>
      <c r="G240" s="79"/>
      <c r="H240" s="89"/>
      <c r="I240" s="92"/>
      <c r="J240" s="89"/>
      <c r="K240" s="97"/>
      <c r="L240" s="89"/>
      <c r="M240" s="92"/>
      <c r="N240" s="89"/>
      <c r="O240" s="92">
        <f>SUM(O237:O239)</f>
        <v>2027.6599999999999</v>
      </c>
      <c r="P240" s="89"/>
      <c r="Q240" s="94">
        <v>1087500</v>
      </c>
      <c r="R240" s="89"/>
      <c r="S240" s="99">
        <f>Q240/O240</f>
        <v>536.33252123137015</v>
      </c>
      <c r="T240" s="89"/>
      <c r="U240" s="92">
        <v>6</v>
      </c>
      <c r="V240" s="92"/>
      <c r="W240" s="92"/>
    </row>
    <row r="241" spans="1:27" s="2" customFormat="1" ht="15" x14ac:dyDescent="0.2">
      <c r="A241" s="84"/>
      <c r="B241" s="89"/>
      <c r="C241" s="89"/>
      <c r="D241" s="89"/>
      <c r="E241" s="89"/>
      <c r="F241" s="89"/>
      <c r="G241" s="89"/>
      <c r="H241" s="89"/>
      <c r="I241" s="92"/>
      <c r="J241" s="89"/>
      <c r="K241" s="97"/>
      <c r="L241" s="89"/>
      <c r="M241" s="92"/>
      <c r="N241" s="89"/>
      <c r="O241" s="92"/>
      <c r="P241" s="89"/>
      <c r="Q241" s="94"/>
      <c r="R241" s="89"/>
      <c r="S241" s="99"/>
      <c r="T241" s="89"/>
      <c r="U241" s="92"/>
      <c r="V241" s="92"/>
      <c r="W241" s="92"/>
      <c r="AA241" s="246"/>
    </row>
    <row r="242" spans="1:27" s="2" customFormat="1" ht="15" x14ac:dyDescent="0.2">
      <c r="A242" s="84">
        <v>232301100079</v>
      </c>
      <c r="B242" s="89"/>
      <c r="C242" s="89" t="s">
        <v>152</v>
      </c>
      <c r="D242" s="89"/>
      <c r="E242" s="89" t="s">
        <v>153</v>
      </c>
      <c r="F242" s="89"/>
      <c r="G242" s="89" t="s">
        <v>154</v>
      </c>
      <c r="H242" s="89"/>
      <c r="I242" s="92">
        <v>355011</v>
      </c>
      <c r="J242" s="89"/>
      <c r="K242" s="97">
        <v>44307</v>
      </c>
      <c r="L242" s="89"/>
      <c r="M242" s="92" t="s">
        <v>54</v>
      </c>
      <c r="N242" s="89"/>
      <c r="O242" s="114">
        <v>391.4</v>
      </c>
      <c r="P242" s="89"/>
      <c r="Q242" s="94"/>
      <c r="R242" s="89"/>
      <c r="S242" s="99"/>
      <c r="T242" s="89"/>
      <c r="U242" s="92"/>
      <c r="V242" s="92"/>
      <c r="W242" s="92"/>
      <c r="AA242" s="246"/>
    </row>
    <row r="243" spans="1:27" s="2" customFormat="1" ht="15" x14ac:dyDescent="0.2">
      <c r="A243" s="84"/>
      <c r="B243" s="89"/>
      <c r="C243" s="89"/>
      <c r="D243" s="89"/>
      <c r="E243" s="89"/>
      <c r="F243" s="89"/>
      <c r="G243" s="89"/>
      <c r="H243" s="89"/>
      <c r="I243" s="92"/>
      <c r="J243" s="89"/>
      <c r="K243" s="97"/>
      <c r="L243" s="89"/>
      <c r="M243" s="92" t="s">
        <v>155</v>
      </c>
      <c r="N243" s="89"/>
      <c r="O243" s="92">
        <v>58.6</v>
      </c>
      <c r="P243" s="89"/>
      <c r="Q243" s="94"/>
      <c r="R243" s="89"/>
      <c r="S243" s="99"/>
      <c r="T243" s="89"/>
      <c r="U243" s="92"/>
      <c r="V243" s="92"/>
      <c r="W243" s="92"/>
      <c r="AA243" s="246"/>
    </row>
    <row r="244" spans="1:27" s="2" customFormat="1" ht="15" x14ac:dyDescent="0.2">
      <c r="A244" s="84"/>
      <c r="B244" s="89"/>
      <c r="C244" s="89"/>
      <c r="D244" s="89"/>
      <c r="E244" s="89"/>
      <c r="F244" s="89"/>
      <c r="G244" s="89"/>
      <c r="H244" s="89"/>
      <c r="I244" s="92"/>
      <c r="J244" s="89"/>
      <c r="K244" s="97"/>
      <c r="L244" s="89"/>
      <c r="M244" s="92" t="s">
        <v>53</v>
      </c>
      <c r="N244" s="89"/>
      <c r="O244" s="70">
        <v>543</v>
      </c>
      <c r="P244" s="89"/>
      <c r="Q244" s="94"/>
      <c r="R244" s="89"/>
      <c r="S244" s="99"/>
      <c r="T244" s="89"/>
      <c r="U244" s="92"/>
      <c r="V244" s="92"/>
      <c r="W244" s="92"/>
      <c r="AA244" s="246"/>
    </row>
    <row r="245" spans="1:27" s="2" customFormat="1" ht="15" x14ac:dyDescent="0.2">
      <c r="A245" s="84"/>
      <c r="B245" s="89"/>
      <c r="C245" s="89"/>
      <c r="D245" s="89"/>
      <c r="E245" s="89"/>
      <c r="F245" s="89"/>
      <c r="G245" s="89"/>
      <c r="H245" s="89"/>
      <c r="I245" s="92"/>
      <c r="J245" s="89"/>
      <c r="K245" s="97"/>
      <c r="L245" s="89"/>
      <c r="M245" s="92" t="s">
        <v>156</v>
      </c>
      <c r="N245" s="89"/>
      <c r="O245" s="70">
        <v>440</v>
      </c>
      <c r="P245" s="89"/>
      <c r="Q245" s="94"/>
      <c r="R245" s="89"/>
      <c r="S245" s="99"/>
      <c r="T245" s="89"/>
      <c r="U245" s="92"/>
      <c r="V245" s="92"/>
      <c r="W245" s="92"/>
      <c r="AA245" s="246"/>
    </row>
    <row r="246" spans="1:27" s="2" customFormat="1" ht="15" x14ac:dyDescent="0.2">
      <c r="A246" s="84"/>
      <c r="B246" s="89"/>
      <c r="C246" s="89"/>
      <c r="D246" s="89"/>
      <c r="E246" s="89"/>
      <c r="F246" s="89"/>
      <c r="G246" s="89"/>
      <c r="H246" s="89"/>
      <c r="I246" s="92"/>
      <c r="J246" s="89"/>
      <c r="K246" s="97"/>
      <c r="L246" s="89"/>
      <c r="M246" s="92" t="s">
        <v>157</v>
      </c>
      <c r="N246" s="89"/>
      <c r="O246" s="238">
        <v>9</v>
      </c>
      <c r="P246" s="89"/>
      <c r="Q246" s="94"/>
      <c r="R246" s="89"/>
      <c r="S246" s="99"/>
      <c r="T246" s="89"/>
      <c r="U246" s="92"/>
      <c r="V246" s="92"/>
      <c r="W246" s="92"/>
      <c r="AA246" s="246"/>
    </row>
    <row r="247" spans="1:27" s="2" customFormat="1" ht="15" x14ac:dyDescent="0.2">
      <c r="A247" s="84"/>
      <c r="B247" s="89"/>
      <c r="C247" s="89"/>
      <c r="D247" s="89"/>
      <c r="E247" s="89"/>
      <c r="F247" s="89"/>
      <c r="G247" s="89"/>
      <c r="H247" s="89"/>
      <c r="I247" s="92"/>
      <c r="J247" s="89"/>
      <c r="K247" s="97"/>
      <c r="L247" s="89"/>
      <c r="M247" s="92"/>
      <c r="N247" s="89"/>
      <c r="O247" s="106">
        <f>SUM(O242:O246)</f>
        <v>1442</v>
      </c>
      <c r="P247" s="89"/>
      <c r="Q247" s="94">
        <v>1622000</v>
      </c>
      <c r="R247" s="89"/>
      <c r="S247" s="99">
        <f>Q247/O247</f>
        <v>1124.8266296809986</v>
      </c>
      <c r="T247" s="89"/>
      <c r="U247" s="92">
        <v>9</v>
      </c>
      <c r="V247" s="92"/>
      <c r="W247" s="92"/>
      <c r="AA247" s="246"/>
    </row>
    <row r="248" spans="1:27" s="2" customFormat="1" ht="15" x14ac:dyDescent="0.2">
      <c r="A248" s="12"/>
      <c r="G248" s="60"/>
      <c r="I248" s="4"/>
      <c r="K248" s="57"/>
      <c r="M248" s="4"/>
      <c r="O248" s="92"/>
      <c r="Q248" s="55"/>
      <c r="S248" s="11"/>
      <c r="U248" s="4"/>
      <c r="V248" s="4"/>
      <c r="W248" s="4"/>
      <c r="AA248" s="246"/>
    </row>
    <row r="249" spans="1:27" ht="15" x14ac:dyDescent="0.2">
      <c r="A249" s="2"/>
      <c r="B249" s="2"/>
      <c r="C249" s="2"/>
      <c r="D249" s="2"/>
      <c r="E249" s="14"/>
      <c r="F249" s="14"/>
      <c r="G249" s="14"/>
      <c r="H249" s="2"/>
      <c r="I249" s="2"/>
      <c r="J249" s="2"/>
      <c r="K249" s="4"/>
      <c r="L249" s="2"/>
      <c r="M249" s="2"/>
      <c r="N249" s="2"/>
      <c r="O249" s="113" t="s">
        <v>12</v>
      </c>
      <c r="P249" s="4"/>
      <c r="Q249" s="5"/>
      <c r="R249" s="4"/>
      <c r="S249" s="5"/>
      <c r="T249" s="2"/>
      <c r="U249" s="2"/>
      <c r="V249" s="2"/>
      <c r="W249" s="2"/>
      <c r="AA249" s="246"/>
    </row>
    <row r="250" spans="1:27" ht="1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92" t="s">
        <v>11</v>
      </c>
      <c r="P250" s="4"/>
      <c r="Q250" s="98" t="s">
        <v>11</v>
      </c>
      <c r="R250" s="92"/>
      <c r="S250" s="98" t="s">
        <v>8</v>
      </c>
      <c r="T250" s="2"/>
      <c r="U250" s="2"/>
      <c r="V250" s="2"/>
      <c r="W250" s="2"/>
      <c r="AA250" s="246"/>
    </row>
    <row r="251" spans="1:27" ht="1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92" t="s">
        <v>7</v>
      </c>
      <c r="P251" s="4"/>
      <c r="Q251" s="98" t="s">
        <v>13</v>
      </c>
      <c r="R251" s="92"/>
      <c r="S251" s="98" t="s">
        <v>14</v>
      </c>
      <c r="T251" s="2"/>
      <c r="U251" s="2"/>
      <c r="V251" s="2"/>
      <c r="W251" s="2"/>
      <c r="AA251" s="246"/>
    </row>
    <row r="252" spans="1:27" ht="1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111"/>
      <c r="P252" s="74"/>
      <c r="Q252" s="105" t="s">
        <v>10</v>
      </c>
      <c r="R252" s="74"/>
      <c r="S252" s="99"/>
      <c r="T252" s="2"/>
      <c r="U252" s="2"/>
      <c r="V252" s="2"/>
      <c r="W252" s="2"/>
      <c r="AA252" s="246"/>
    </row>
    <row r="253" spans="1:27" ht="1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62">
        <f>SUM(O221,O225,O230,O235,O240,O247)</f>
        <v>25580.46</v>
      </c>
      <c r="P253" s="134"/>
      <c r="Q253" s="135">
        <f>SUM(Q219:Q248)</f>
        <v>14753600</v>
      </c>
      <c r="R253" s="134"/>
      <c r="S253" s="141">
        <f>Q253/O253</f>
        <v>576.75272454052822</v>
      </c>
      <c r="T253" s="2"/>
      <c r="U253" s="2"/>
      <c r="V253" s="2"/>
      <c r="W253" s="2"/>
      <c r="AA253" s="246"/>
    </row>
    <row r="254" spans="1:27" ht="15" x14ac:dyDescent="0.2">
      <c r="A254" s="208" t="s">
        <v>56</v>
      </c>
      <c r="B254" s="2"/>
      <c r="C254" s="2"/>
      <c r="D254" s="2"/>
      <c r="E254" s="2"/>
      <c r="F254" s="2"/>
      <c r="G254" s="26" t="s">
        <v>36</v>
      </c>
      <c r="J254" s="2"/>
      <c r="K254" s="4"/>
      <c r="L254" s="2"/>
      <c r="M254" s="2"/>
      <c r="N254" s="2"/>
      <c r="O254" s="10"/>
      <c r="P254" s="10"/>
      <c r="Q254" s="11"/>
      <c r="R254" s="10"/>
      <c r="S254" s="42"/>
      <c r="T254" s="2"/>
      <c r="U254" s="41"/>
      <c r="AA254" s="246"/>
    </row>
    <row r="255" spans="1:27" ht="15" x14ac:dyDescent="0.2">
      <c r="A255" s="12"/>
      <c r="B255" s="2"/>
      <c r="C255" s="2"/>
      <c r="D255" s="2"/>
      <c r="E255" s="2"/>
      <c r="F255" s="2"/>
      <c r="G255" s="4" t="s">
        <v>40</v>
      </c>
      <c r="H255" s="2"/>
      <c r="I255" s="4"/>
      <c r="J255" s="2"/>
      <c r="K255" s="4"/>
      <c r="L255" s="2"/>
      <c r="M255" s="2"/>
      <c r="N255" s="2"/>
      <c r="O255" s="2"/>
      <c r="P255" s="2"/>
      <c r="Q255" s="40"/>
      <c r="R255" s="2"/>
      <c r="S255" s="2" t="s">
        <v>50</v>
      </c>
      <c r="T255" s="2"/>
      <c r="U255" s="41"/>
      <c r="AA255" s="246"/>
    </row>
    <row r="256" spans="1:27" ht="15.75" thickBot="1" x14ac:dyDescent="0.25">
      <c r="A256" s="28"/>
      <c r="B256" s="28"/>
      <c r="C256" s="29" t="s">
        <v>34</v>
      </c>
      <c r="D256" s="30"/>
      <c r="E256" s="31"/>
      <c r="F256" s="30"/>
      <c r="G256" s="31"/>
      <c r="H256" s="30"/>
      <c r="I256" s="31"/>
      <c r="J256" s="31"/>
      <c r="K256" s="31"/>
      <c r="L256" s="31"/>
      <c r="M256" s="31"/>
      <c r="N256" s="31"/>
      <c r="O256" s="31"/>
      <c r="P256" s="31"/>
      <c r="Q256" s="45"/>
      <c r="R256" s="31"/>
      <c r="S256" s="31"/>
      <c r="T256" s="16"/>
      <c r="U256" s="33" t="s">
        <v>48</v>
      </c>
      <c r="V256" s="33"/>
      <c r="W256" s="33" t="s">
        <v>22</v>
      </c>
      <c r="AA256" s="246"/>
    </row>
    <row r="257" spans="1:27" ht="15.75" thickBot="1" x14ac:dyDescent="0.25">
      <c r="A257" s="15" t="s">
        <v>0</v>
      </c>
      <c r="B257" s="16"/>
      <c r="C257" s="15" t="s">
        <v>1</v>
      </c>
      <c r="D257" s="15"/>
      <c r="E257" s="15" t="s">
        <v>2</v>
      </c>
      <c r="F257" s="15"/>
      <c r="G257" s="15" t="s">
        <v>3</v>
      </c>
      <c r="H257" s="15"/>
      <c r="I257" s="15" t="s">
        <v>42</v>
      </c>
      <c r="J257" s="15"/>
      <c r="K257" s="15" t="s">
        <v>5</v>
      </c>
      <c r="L257" s="15"/>
      <c r="M257" s="15" t="s">
        <v>6</v>
      </c>
      <c r="N257" s="15"/>
      <c r="O257" s="15" t="s">
        <v>7</v>
      </c>
      <c r="P257" s="17"/>
      <c r="Q257" s="15" t="s">
        <v>8</v>
      </c>
      <c r="R257" s="16"/>
      <c r="S257" s="15" t="s">
        <v>9</v>
      </c>
      <c r="T257" s="16"/>
      <c r="U257" s="15"/>
      <c r="V257" s="15"/>
      <c r="W257" s="15"/>
      <c r="AA257" s="246"/>
    </row>
    <row r="258" spans="1:27" ht="30" x14ac:dyDescent="0.25">
      <c r="A258" s="209" t="s">
        <v>220</v>
      </c>
      <c r="B258" s="210"/>
      <c r="C258" s="211" t="s">
        <v>221</v>
      </c>
      <c r="D258" s="210"/>
      <c r="E258" s="212" t="s">
        <v>222</v>
      </c>
      <c r="F258" s="210"/>
      <c r="G258" s="212" t="s">
        <v>223</v>
      </c>
      <c r="H258" s="210"/>
      <c r="I258" s="213" t="s">
        <v>224</v>
      </c>
      <c r="J258" s="214"/>
      <c r="K258" s="215">
        <v>44398</v>
      </c>
      <c r="L258" s="210"/>
      <c r="M258" s="214" t="s">
        <v>54</v>
      </c>
      <c r="N258" s="210"/>
      <c r="O258" s="214">
        <v>622.4</v>
      </c>
      <c r="P258" s="216"/>
      <c r="Q258" s="216"/>
      <c r="R258" s="216"/>
      <c r="S258" s="216"/>
      <c r="T258" s="210"/>
      <c r="U258" s="210"/>
      <c r="V258" s="210"/>
      <c r="W258" s="210"/>
      <c r="AA258" s="246"/>
    </row>
    <row r="259" spans="1:27" ht="15" x14ac:dyDescent="0.25">
      <c r="A259" s="217"/>
      <c r="B259" s="210"/>
      <c r="C259" s="210"/>
      <c r="D259" s="210"/>
      <c r="E259" s="210"/>
      <c r="F259" s="210"/>
      <c r="G259" s="210"/>
      <c r="H259" s="210"/>
      <c r="I259" s="214"/>
      <c r="J259" s="210"/>
      <c r="K259" s="215"/>
      <c r="L259" s="210"/>
      <c r="M259" s="214" t="s">
        <v>155</v>
      </c>
      <c r="N259" s="214"/>
      <c r="O259" s="214">
        <v>323.2</v>
      </c>
      <c r="P259" s="216"/>
      <c r="Q259" s="216"/>
      <c r="R259" s="216"/>
      <c r="S259" s="216"/>
      <c r="T259" s="210"/>
      <c r="U259" s="210"/>
      <c r="V259" s="210"/>
      <c r="W259" s="210"/>
      <c r="AA259" s="246"/>
    </row>
    <row r="260" spans="1:27" ht="15" x14ac:dyDescent="0.25">
      <c r="A260" s="217"/>
      <c r="B260" s="210"/>
      <c r="C260" s="210"/>
      <c r="D260" s="210"/>
      <c r="E260" s="210"/>
      <c r="F260" s="210"/>
      <c r="G260" s="210"/>
      <c r="H260" s="210"/>
      <c r="I260" s="214"/>
      <c r="J260" s="210"/>
      <c r="K260" s="215"/>
      <c r="L260" s="210"/>
      <c r="M260" s="214" t="s">
        <v>53</v>
      </c>
      <c r="N260" s="210"/>
      <c r="O260" s="230">
        <v>17.600000000000001</v>
      </c>
      <c r="P260" s="210"/>
      <c r="Q260" s="218"/>
      <c r="R260" s="210"/>
      <c r="S260" s="219"/>
      <c r="T260" s="210"/>
      <c r="U260" s="210"/>
      <c r="V260" s="210"/>
      <c r="W260" s="210"/>
      <c r="AA260" s="246"/>
    </row>
    <row r="261" spans="1:27" ht="15" x14ac:dyDescent="0.25">
      <c r="A261" s="217"/>
      <c r="B261" s="210"/>
      <c r="C261" s="210"/>
      <c r="D261" s="210"/>
      <c r="E261" s="210"/>
      <c r="F261" s="210"/>
      <c r="G261" s="210"/>
      <c r="H261" s="210"/>
      <c r="I261" s="214"/>
      <c r="J261" s="210"/>
      <c r="K261" s="215"/>
      <c r="L261" s="210"/>
      <c r="M261" s="214"/>
      <c r="N261" s="210"/>
      <c r="O261" s="214">
        <f>SUM(O258:O260)</f>
        <v>963.19999999999993</v>
      </c>
      <c r="P261" s="210"/>
      <c r="Q261" s="218">
        <v>768000</v>
      </c>
      <c r="R261" s="210"/>
      <c r="S261" s="220">
        <f>Q261/O261</f>
        <v>797.34219269102994</v>
      </c>
      <c r="T261" s="210"/>
      <c r="U261" s="214">
        <v>6</v>
      </c>
      <c r="V261" s="214"/>
      <c r="W261" s="214">
        <v>1</v>
      </c>
      <c r="AA261" s="246"/>
    </row>
    <row r="262" spans="1:27" ht="15" x14ac:dyDescent="0.25">
      <c r="A262" s="209"/>
      <c r="B262" s="210"/>
      <c r="C262" s="221"/>
      <c r="D262" s="210"/>
      <c r="E262" s="221"/>
      <c r="F262" s="210"/>
      <c r="G262" s="210"/>
      <c r="H262" s="210"/>
      <c r="I262" s="214"/>
      <c r="J262" s="210"/>
      <c r="K262" s="215"/>
      <c r="L262" s="210"/>
      <c r="M262" s="214"/>
      <c r="N262" s="210"/>
      <c r="O262" s="214"/>
      <c r="P262" s="210"/>
      <c r="Q262" s="222"/>
      <c r="R262" s="210"/>
      <c r="S262" s="220"/>
      <c r="T262" s="210"/>
      <c r="U262" s="214"/>
      <c r="V262" s="214"/>
      <c r="W262" s="214"/>
      <c r="AA262" s="246"/>
    </row>
    <row r="263" spans="1:27" ht="45" x14ac:dyDescent="0.25">
      <c r="A263" s="209" t="s">
        <v>246</v>
      </c>
      <c r="B263" s="210"/>
      <c r="C263" s="210" t="s">
        <v>247</v>
      </c>
      <c r="D263" s="210"/>
      <c r="E263" s="210" t="s">
        <v>248</v>
      </c>
      <c r="F263" s="210"/>
      <c r="G263" s="210" t="s">
        <v>249</v>
      </c>
      <c r="H263" s="210"/>
      <c r="I263" s="214">
        <v>355451</v>
      </c>
      <c r="J263" s="210"/>
      <c r="K263" s="215">
        <v>44398</v>
      </c>
      <c r="L263" s="210"/>
      <c r="M263" s="214" t="s">
        <v>155</v>
      </c>
      <c r="N263" s="210"/>
      <c r="O263" s="214">
        <v>316</v>
      </c>
      <c r="P263" s="210"/>
      <c r="Q263" s="222"/>
      <c r="R263" s="210"/>
      <c r="S263" s="220"/>
      <c r="T263" s="210"/>
      <c r="U263" s="214"/>
      <c r="V263" s="214"/>
      <c r="W263" s="214"/>
      <c r="AA263" s="246"/>
    </row>
    <row r="264" spans="1:27" ht="15" x14ac:dyDescent="0.25">
      <c r="A264" s="217"/>
      <c r="B264" s="210"/>
      <c r="C264" s="210"/>
      <c r="D264" s="210"/>
      <c r="E264" s="210"/>
      <c r="F264" s="210"/>
      <c r="G264" s="210"/>
      <c r="H264" s="210"/>
      <c r="I264" s="214"/>
      <c r="J264" s="214"/>
      <c r="K264" s="215"/>
      <c r="L264" s="214"/>
      <c r="M264" s="214" t="s">
        <v>70</v>
      </c>
      <c r="N264" s="210"/>
      <c r="O264" s="214">
        <v>5</v>
      </c>
      <c r="P264" s="216"/>
      <c r="Q264" s="224"/>
      <c r="R264" s="216"/>
      <c r="S264" s="220"/>
      <c r="T264" s="210"/>
      <c r="U264" s="214"/>
      <c r="V264" s="214"/>
      <c r="W264" s="214"/>
      <c r="AA264" s="246"/>
    </row>
    <row r="265" spans="1:27" ht="15" x14ac:dyDescent="0.25">
      <c r="A265" s="217"/>
      <c r="B265" s="210"/>
      <c r="C265" s="216"/>
      <c r="D265" s="216"/>
      <c r="E265" s="216"/>
      <c r="F265" s="216"/>
      <c r="G265" s="216"/>
      <c r="H265" s="216"/>
      <c r="I265" s="216"/>
      <c r="J265" s="216"/>
      <c r="K265" s="216"/>
      <c r="L265" s="214"/>
      <c r="M265" s="214" t="s">
        <v>75</v>
      </c>
      <c r="N265" s="210"/>
      <c r="O265" s="214">
        <v>232.2</v>
      </c>
      <c r="P265" s="216"/>
      <c r="Q265" s="225"/>
      <c r="R265" s="216"/>
      <c r="S265" s="220"/>
      <c r="T265" s="210"/>
      <c r="U265" s="214"/>
      <c r="V265" s="214"/>
      <c r="W265" s="214"/>
      <c r="AA265" s="246"/>
    </row>
    <row r="266" spans="1:27" ht="15" x14ac:dyDescent="0.25">
      <c r="A266" s="217"/>
      <c r="B266" s="210"/>
      <c r="C266" s="210"/>
      <c r="D266" s="210"/>
      <c r="E266" s="210"/>
      <c r="F266" s="210"/>
      <c r="G266" s="210"/>
      <c r="H266" s="210"/>
      <c r="I266" s="214"/>
      <c r="J266" s="214"/>
      <c r="K266" s="215"/>
      <c r="L266" s="210"/>
      <c r="M266" s="214" t="s">
        <v>66</v>
      </c>
      <c r="N266" s="210"/>
      <c r="O266" s="230">
        <v>87.7</v>
      </c>
      <c r="P266" s="216"/>
      <c r="Q266" s="226"/>
      <c r="R266" s="216"/>
      <c r="S266" s="219"/>
      <c r="T266" s="210"/>
      <c r="U266" s="214"/>
      <c r="V266" s="223"/>
      <c r="W266" s="223"/>
      <c r="X266" s="67"/>
      <c r="AA266" s="246"/>
    </row>
    <row r="267" spans="1:27" ht="15" x14ac:dyDescent="0.25">
      <c r="A267" s="217"/>
      <c r="B267" s="210"/>
      <c r="C267" s="210"/>
      <c r="D267" s="210"/>
      <c r="E267" s="210"/>
      <c r="F267" s="210"/>
      <c r="G267" s="210"/>
      <c r="H267" s="210"/>
      <c r="I267" s="214"/>
      <c r="J267" s="210"/>
      <c r="K267" s="215"/>
      <c r="L267" s="210"/>
      <c r="M267" s="214"/>
      <c r="N267" s="210"/>
      <c r="O267" s="214">
        <f>SUM(O263:O266)</f>
        <v>640.90000000000009</v>
      </c>
      <c r="P267" s="216"/>
      <c r="Q267" s="248">
        <v>120000</v>
      </c>
      <c r="R267" s="216"/>
      <c r="S267" s="220">
        <f>Q267/O267</f>
        <v>187.23669839288499</v>
      </c>
      <c r="T267" s="210"/>
      <c r="U267" s="214">
        <v>2</v>
      </c>
      <c r="V267" s="223"/>
      <c r="W267" s="214">
        <v>0</v>
      </c>
      <c r="AA267" s="246"/>
    </row>
    <row r="268" spans="1:27" ht="15" x14ac:dyDescent="0.25">
      <c r="A268" s="217"/>
      <c r="B268" s="210"/>
      <c r="C268" s="210"/>
      <c r="D268" s="210"/>
      <c r="E268" s="210"/>
      <c r="F268" s="210"/>
      <c r="G268" s="210"/>
      <c r="H268" s="210"/>
      <c r="I268" s="214"/>
      <c r="J268" s="210"/>
      <c r="K268" s="215"/>
      <c r="L268" s="210"/>
      <c r="M268" s="214"/>
      <c r="N268" s="210"/>
      <c r="O268" s="214"/>
      <c r="P268" s="216"/>
      <c r="Q268" s="225"/>
      <c r="R268" s="216"/>
      <c r="S268" s="220"/>
      <c r="T268" s="210"/>
      <c r="U268" s="214"/>
      <c r="V268" s="223"/>
      <c r="W268" s="223"/>
      <c r="AA268" s="246"/>
    </row>
    <row r="269" spans="1:27" ht="15" x14ac:dyDescent="0.25">
      <c r="A269" s="217">
        <v>253308400110</v>
      </c>
      <c r="B269" s="210"/>
      <c r="C269" s="210" t="s">
        <v>250</v>
      </c>
      <c r="D269" s="210"/>
      <c r="E269" s="210" t="s">
        <v>251</v>
      </c>
      <c r="F269" s="210"/>
      <c r="G269" s="210" t="s">
        <v>252</v>
      </c>
      <c r="H269" s="210"/>
      <c r="I269" s="214">
        <v>355460</v>
      </c>
      <c r="J269" s="210"/>
      <c r="K269" s="215">
        <v>44398</v>
      </c>
      <c r="L269" s="210"/>
      <c r="M269" s="214" t="s">
        <v>155</v>
      </c>
      <c r="N269" s="210"/>
      <c r="O269" s="214">
        <v>130.1</v>
      </c>
      <c r="P269" s="227"/>
      <c r="Q269" s="220"/>
      <c r="R269" s="227"/>
      <c r="S269" s="220"/>
      <c r="T269" s="210"/>
      <c r="U269" s="214"/>
      <c r="V269" s="223"/>
      <c r="W269" s="223"/>
      <c r="AA269" s="246"/>
    </row>
    <row r="270" spans="1:27" ht="15" x14ac:dyDescent="0.25">
      <c r="A270" s="217"/>
      <c r="B270" s="210"/>
      <c r="C270" s="210"/>
      <c r="D270" s="210"/>
      <c r="E270" s="210"/>
      <c r="F270" s="210"/>
      <c r="G270" s="210"/>
      <c r="H270" s="210"/>
      <c r="I270" s="214"/>
      <c r="J270" s="210"/>
      <c r="K270" s="228"/>
      <c r="L270" s="210"/>
      <c r="M270" s="214" t="s">
        <v>53</v>
      </c>
      <c r="N270" s="214"/>
      <c r="O270" s="230">
        <v>29.9</v>
      </c>
      <c r="P270" s="214"/>
      <c r="Q270" s="214"/>
      <c r="R270" s="214"/>
      <c r="S270" s="214"/>
      <c r="T270" s="216"/>
      <c r="U270" s="223"/>
      <c r="V270" s="223"/>
      <c r="W270" s="223"/>
      <c r="AA270" s="246"/>
    </row>
    <row r="271" spans="1:27" ht="15" x14ac:dyDescent="0.25">
      <c r="A271" s="210"/>
      <c r="B271" s="210"/>
      <c r="C271" s="210"/>
      <c r="D271" s="210"/>
      <c r="E271" s="210"/>
      <c r="F271" s="210"/>
      <c r="G271" s="210"/>
      <c r="H271" s="210"/>
      <c r="I271" s="214"/>
      <c r="J271" s="210"/>
      <c r="K271" s="210"/>
      <c r="L271" s="210"/>
      <c r="M271" s="214"/>
      <c r="N271" s="214"/>
      <c r="O271" s="247">
        <f>SUM(O269:O270)</f>
        <v>160</v>
      </c>
      <c r="P271" s="214"/>
      <c r="Q271" s="248">
        <v>215400</v>
      </c>
      <c r="R271" s="214"/>
      <c r="S271" s="250">
        <f>Q271/O271</f>
        <v>1346.25</v>
      </c>
      <c r="T271" s="210"/>
      <c r="U271" s="214">
        <v>1</v>
      </c>
      <c r="V271" s="214"/>
      <c r="W271" s="214">
        <v>1</v>
      </c>
      <c r="AA271" s="246"/>
    </row>
    <row r="272" spans="1:27" ht="15" x14ac:dyDescent="0.25">
      <c r="A272" s="210"/>
      <c r="B272" s="210"/>
      <c r="C272" s="210"/>
      <c r="D272" s="210"/>
      <c r="E272" s="210"/>
      <c r="F272" s="210"/>
      <c r="G272" s="210"/>
      <c r="H272" s="210"/>
      <c r="I272" s="214"/>
      <c r="J272" s="210"/>
      <c r="K272" s="210"/>
      <c r="L272" s="210"/>
      <c r="M272" s="214"/>
      <c r="N272" s="214"/>
      <c r="O272" s="214"/>
      <c r="P272" s="214"/>
      <c r="Q272" s="229"/>
      <c r="R272" s="214"/>
      <c r="S272" s="220"/>
      <c r="T272" s="216"/>
      <c r="U272" s="223"/>
      <c r="V272" s="223"/>
      <c r="W272" s="223"/>
      <c r="AA272" s="246"/>
    </row>
    <row r="273" spans="1:27" ht="42.75" customHeight="1" x14ac:dyDescent="0.25">
      <c r="A273" s="221" t="s">
        <v>271</v>
      </c>
      <c r="B273" s="210"/>
      <c r="C273" s="221" t="s">
        <v>272</v>
      </c>
      <c r="D273" s="210"/>
      <c r="E273" s="210" t="s">
        <v>273</v>
      </c>
      <c r="F273" s="210"/>
      <c r="G273" s="210" t="s">
        <v>274</v>
      </c>
      <c r="H273" s="210"/>
      <c r="I273" s="214">
        <v>355540</v>
      </c>
      <c r="J273" s="210"/>
      <c r="K273" s="215">
        <v>44429</v>
      </c>
      <c r="L273" s="210"/>
      <c r="M273" s="214" t="s">
        <v>275</v>
      </c>
      <c r="N273" s="214"/>
      <c r="O273" s="214">
        <v>333.94</v>
      </c>
      <c r="P273" s="214"/>
      <c r="Q273" s="214"/>
      <c r="R273" s="214"/>
      <c r="S273" s="214"/>
      <c r="T273" s="216"/>
      <c r="U273" s="216"/>
      <c r="V273" s="216"/>
      <c r="W273" s="216"/>
      <c r="AA273" s="246"/>
    </row>
    <row r="274" spans="1:27" ht="15" x14ac:dyDescent="0.25">
      <c r="A274" s="210"/>
      <c r="B274" s="210"/>
      <c r="C274" s="210"/>
      <c r="D274" s="210"/>
      <c r="E274" s="210"/>
      <c r="F274" s="210"/>
      <c r="G274" s="210"/>
      <c r="H274" s="210"/>
      <c r="I274" s="214"/>
      <c r="J274" s="210"/>
      <c r="K274" s="210"/>
      <c r="L274" s="210"/>
      <c r="M274" s="214" t="s">
        <v>76</v>
      </c>
      <c r="N274" s="214"/>
      <c r="O274" s="214">
        <v>356.06</v>
      </c>
      <c r="P274" s="214"/>
      <c r="Q274" s="214"/>
      <c r="R274" s="214"/>
      <c r="S274" s="214"/>
      <c r="T274" s="216"/>
      <c r="U274" s="216"/>
      <c r="V274" s="216"/>
      <c r="W274" s="216"/>
      <c r="AA274" s="246"/>
    </row>
    <row r="275" spans="1:27" ht="15" x14ac:dyDescent="0.25">
      <c r="A275" s="210"/>
      <c r="B275" s="210"/>
      <c r="C275" s="210"/>
      <c r="D275" s="210"/>
      <c r="E275" s="210"/>
      <c r="F275" s="210"/>
      <c r="G275" s="210"/>
      <c r="H275" s="210"/>
      <c r="I275" s="214"/>
      <c r="J275" s="210"/>
      <c r="K275" s="210"/>
      <c r="L275" s="210"/>
      <c r="M275" s="214" t="s">
        <v>66</v>
      </c>
      <c r="N275" s="214"/>
      <c r="O275" s="230">
        <v>110</v>
      </c>
      <c r="P275" s="210"/>
      <c r="Q275" s="210"/>
      <c r="R275" s="210"/>
      <c r="S275" s="210"/>
      <c r="T275" s="216"/>
      <c r="U275" s="216"/>
      <c r="V275" s="216"/>
      <c r="W275" s="216"/>
      <c r="AA275" s="246"/>
    </row>
    <row r="276" spans="1:27" ht="15" x14ac:dyDescent="0.25">
      <c r="A276" s="216"/>
      <c r="B276" s="216"/>
      <c r="C276" s="216"/>
      <c r="D276" s="216"/>
      <c r="E276" s="216"/>
      <c r="F276" s="216"/>
      <c r="G276" s="216"/>
      <c r="H276" s="216"/>
      <c r="I276" s="223"/>
      <c r="J276" s="216"/>
      <c r="K276" s="216"/>
      <c r="L276" s="216"/>
      <c r="M276" s="216"/>
      <c r="N276" s="216"/>
      <c r="O276" s="214">
        <f>SUM(O273:O275)</f>
        <v>800</v>
      </c>
      <c r="P276" s="216"/>
      <c r="Q276" s="248">
        <v>1250000</v>
      </c>
      <c r="R276" s="216"/>
      <c r="S276" s="141">
        <f>Q276/O276</f>
        <v>1562.5</v>
      </c>
      <c r="T276" s="216"/>
      <c r="U276" s="214">
        <v>17</v>
      </c>
      <c r="V276" s="210"/>
      <c r="W276" s="214">
        <v>0</v>
      </c>
      <c r="AA276" s="246"/>
    </row>
    <row r="277" spans="1:27" s="254" customFormat="1" ht="15" x14ac:dyDescent="0.25">
      <c r="A277" s="216"/>
      <c r="B277" s="216"/>
      <c r="C277" s="216"/>
      <c r="D277" s="216"/>
      <c r="E277" s="216"/>
      <c r="F277" s="216"/>
      <c r="G277" s="216"/>
      <c r="H277" s="216"/>
      <c r="I277" s="223"/>
      <c r="J277" s="216"/>
      <c r="K277" s="216"/>
      <c r="L277" s="216"/>
      <c r="M277" s="216"/>
      <c r="N277" s="216"/>
      <c r="O277" s="214"/>
      <c r="P277" s="216"/>
      <c r="Q277" s="248"/>
      <c r="R277" s="216"/>
      <c r="S277" s="141"/>
      <c r="T277" s="216"/>
      <c r="U277" s="214"/>
      <c r="V277" s="210"/>
      <c r="W277" s="214"/>
      <c r="AA277" s="246"/>
    </row>
    <row r="278" spans="1:27" s="254" customFormat="1" ht="80.25" customHeight="1" x14ac:dyDescent="0.25">
      <c r="A278" s="255" t="s">
        <v>287</v>
      </c>
      <c r="B278" s="216"/>
      <c r="C278" s="221" t="s">
        <v>288</v>
      </c>
      <c r="D278" s="210"/>
      <c r="E278" s="210" t="s">
        <v>289</v>
      </c>
      <c r="F278" s="210"/>
      <c r="G278" s="221" t="s">
        <v>290</v>
      </c>
      <c r="H278" s="210"/>
      <c r="I278" s="214">
        <v>355624</v>
      </c>
      <c r="J278" s="210"/>
      <c r="K278" s="215">
        <v>44429</v>
      </c>
      <c r="L278" s="210"/>
      <c r="M278" s="214" t="s">
        <v>75</v>
      </c>
      <c r="N278" s="210"/>
      <c r="O278" s="214">
        <v>148.80000000000001</v>
      </c>
      <c r="P278" s="210"/>
      <c r="Q278" s="248"/>
      <c r="R278" s="210"/>
      <c r="S278" s="141"/>
      <c r="T278" s="210"/>
      <c r="U278" s="214"/>
      <c r="V278" s="210"/>
      <c r="W278" s="214"/>
      <c r="AA278" s="246"/>
    </row>
    <row r="279" spans="1:27" s="254" customFormat="1" ht="15" x14ac:dyDescent="0.25">
      <c r="A279" s="216"/>
      <c r="B279" s="216"/>
      <c r="C279" s="210"/>
      <c r="D279" s="210"/>
      <c r="E279" s="210"/>
      <c r="F279" s="210"/>
      <c r="G279" s="210"/>
      <c r="H279" s="210"/>
      <c r="I279" s="214"/>
      <c r="J279" s="210"/>
      <c r="K279" s="210"/>
      <c r="L279" s="210"/>
      <c r="M279" s="214" t="s">
        <v>76</v>
      </c>
      <c r="N279" s="210"/>
      <c r="O279" s="247">
        <v>769.2</v>
      </c>
      <c r="P279" s="210"/>
      <c r="Q279" s="248"/>
      <c r="R279" s="210"/>
      <c r="S279" s="141"/>
      <c r="T279" s="210"/>
      <c r="U279" s="214"/>
      <c r="V279" s="210"/>
      <c r="W279" s="214"/>
      <c r="AA279" s="246"/>
    </row>
    <row r="280" spans="1:27" s="254" customFormat="1" ht="15" x14ac:dyDescent="0.25">
      <c r="A280" s="216"/>
      <c r="B280" s="216"/>
      <c r="C280" s="210"/>
      <c r="D280" s="210"/>
      <c r="E280" s="210"/>
      <c r="F280" s="210"/>
      <c r="G280" s="210"/>
      <c r="H280" s="210"/>
      <c r="I280" s="214"/>
      <c r="J280" s="210"/>
      <c r="K280" s="210"/>
      <c r="L280" s="210"/>
      <c r="M280" s="214" t="s">
        <v>70</v>
      </c>
      <c r="N280" s="210"/>
      <c r="O280" s="230">
        <v>839.3</v>
      </c>
      <c r="P280" s="210"/>
      <c r="Q280" s="248"/>
      <c r="R280" s="210"/>
      <c r="S280" s="141"/>
      <c r="T280" s="210"/>
      <c r="U280" s="214"/>
      <c r="V280" s="210"/>
      <c r="W280" s="214"/>
      <c r="AA280" s="246"/>
    </row>
    <row r="281" spans="1:27" s="254" customFormat="1" ht="15" x14ac:dyDescent="0.25">
      <c r="A281" s="216"/>
      <c r="B281" s="216"/>
      <c r="C281" s="210"/>
      <c r="D281" s="210"/>
      <c r="E281" s="210"/>
      <c r="F281" s="210"/>
      <c r="G281" s="210"/>
      <c r="H281" s="210"/>
      <c r="I281" s="214"/>
      <c r="J281" s="210"/>
      <c r="K281" s="210"/>
      <c r="L281" s="210"/>
      <c r="M281" s="214"/>
      <c r="N281" s="210"/>
      <c r="O281" s="214">
        <f>SUM(O278:O280)</f>
        <v>1757.3</v>
      </c>
      <c r="P281" s="210"/>
      <c r="Q281" s="248">
        <v>1015000</v>
      </c>
      <c r="R281" s="210"/>
      <c r="S281" s="141">
        <f>Q281/O281</f>
        <v>577.59062197689639</v>
      </c>
      <c r="T281" s="210"/>
      <c r="U281" s="214"/>
      <c r="V281" s="210"/>
      <c r="W281" s="214"/>
      <c r="AA281" s="246"/>
    </row>
    <row r="282" spans="1:27" s="256" customFormat="1" ht="15" x14ac:dyDescent="0.25">
      <c r="A282" s="216"/>
      <c r="B282" s="216"/>
      <c r="C282" s="210"/>
      <c r="D282" s="210"/>
      <c r="E282" s="210"/>
      <c r="F282" s="210"/>
      <c r="G282" s="210"/>
      <c r="H282" s="210"/>
      <c r="I282" s="214"/>
      <c r="J282" s="210"/>
      <c r="K282" s="210"/>
      <c r="L282" s="210"/>
      <c r="M282" s="214"/>
      <c r="N282" s="210"/>
      <c r="O282" s="214"/>
      <c r="P282" s="210"/>
      <c r="Q282" s="248"/>
      <c r="R282" s="210"/>
      <c r="S282" s="141"/>
      <c r="T282" s="210"/>
      <c r="U282" s="214"/>
      <c r="V282" s="210"/>
      <c r="W282" s="214"/>
      <c r="AA282" s="246"/>
    </row>
    <row r="283" spans="1:27" s="254" customFormat="1" ht="36.75" customHeight="1" x14ac:dyDescent="0.25">
      <c r="A283" s="258">
        <v>330928200135</v>
      </c>
      <c r="B283" s="216"/>
      <c r="C283" s="221" t="s">
        <v>298</v>
      </c>
      <c r="D283" s="210"/>
      <c r="E283" s="221" t="s">
        <v>299</v>
      </c>
      <c r="F283" s="210"/>
      <c r="G283" s="210" t="s">
        <v>300</v>
      </c>
      <c r="H283" s="210"/>
      <c r="I283" s="214">
        <v>355669</v>
      </c>
      <c r="J283" s="210"/>
      <c r="K283" s="228">
        <v>44460</v>
      </c>
      <c r="L283" s="210"/>
      <c r="M283" s="214" t="s">
        <v>76</v>
      </c>
      <c r="N283" s="210"/>
      <c r="O283" s="214">
        <v>33.89</v>
      </c>
      <c r="P283" s="210"/>
      <c r="Q283" s="248"/>
      <c r="R283" s="210"/>
      <c r="S283" s="141"/>
      <c r="T283" s="210"/>
      <c r="U283" s="214"/>
      <c r="V283" s="210"/>
      <c r="W283" s="214"/>
      <c r="AA283" s="246"/>
    </row>
    <row r="284" spans="1:27" s="254" customFormat="1" ht="15" x14ac:dyDescent="0.25">
      <c r="A284" s="258"/>
      <c r="B284" s="216"/>
      <c r="C284" s="210"/>
      <c r="D284" s="210"/>
      <c r="E284" s="210"/>
      <c r="F284" s="210"/>
      <c r="G284" s="210"/>
      <c r="H284" s="210"/>
      <c r="I284" s="214"/>
      <c r="J284" s="210"/>
      <c r="K284" s="210"/>
      <c r="L284" s="210"/>
      <c r="M284" s="214" t="s">
        <v>66</v>
      </c>
      <c r="N284" s="210"/>
      <c r="O284" s="230">
        <v>742.6</v>
      </c>
      <c r="P284" s="210"/>
      <c r="Q284" s="248"/>
      <c r="R284" s="210"/>
      <c r="S284" s="141"/>
      <c r="T284" s="210"/>
      <c r="U284" s="214"/>
      <c r="V284" s="210"/>
      <c r="W284" s="214"/>
      <c r="AA284" s="246"/>
    </row>
    <row r="285" spans="1:27" s="256" customFormat="1" ht="15" x14ac:dyDescent="0.25">
      <c r="A285" s="258"/>
      <c r="B285" s="216"/>
      <c r="C285" s="210"/>
      <c r="D285" s="210"/>
      <c r="E285" s="210"/>
      <c r="F285" s="210"/>
      <c r="G285" s="210"/>
      <c r="H285" s="210"/>
      <c r="I285" s="214"/>
      <c r="J285" s="210"/>
      <c r="K285" s="210"/>
      <c r="L285" s="210"/>
      <c r="M285" s="214"/>
      <c r="N285" s="210"/>
      <c r="O285" s="214">
        <f>SUM(O283:O284)</f>
        <v>776.49</v>
      </c>
      <c r="P285" s="210"/>
      <c r="Q285" s="248">
        <v>410000</v>
      </c>
      <c r="R285" s="210"/>
      <c r="S285" s="141">
        <f>Q285/O285</f>
        <v>528.01710260273796</v>
      </c>
      <c r="T285" s="210"/>
      <c r="U285" s="214"/>
      <c r="V285" s="210"/>
      <c r="W285" s="214"/>
      <c r="AA285" s="246"/>
    </row>
    <row r="286" spans="1:27" ht="15" x14ac:dyDescent="0.2">
      <c r="A286" s="259"/>
      <c r="C286" s="3"/>
      <c r="D286" s="3"/>
      <c r="E286" s="3"/>
      <c r="F286" s="3"/>
      <c r="G286" s="3"/>
      <c r="H286" s="3"/>
      <c r="I286" s="131"/>
      <c r="J286" s="3"/>
      <c r="K286" s="3"/>
      <c r="L286" s="3"/>
      <c r="M286" s="131"/>
      <c r="N286" s="3"/>
      <c r="O286" s="3"/>
      <c r="P286" s="3"/>
      <c r="Q286" s="3"/>
      <c r="R286" s="3"/>
      <c r="S286" s="3"/>
      <c r="T286" s="3"/>
      <c r="U286" s="3"/>
      <c r="V286" s="3"/>
      <c r="W286" s="3"/>
      <c r="AA286" s="246"/>
    </row>
    <row r="287" spans="1:27" ht="15" x14ac:dyDescent="0.2">
      <c r="A287" s="259"/>
      <c r="I287" s="39"/>
      <c r="O287" s="9" t="s">
        <v>12</v>
      </c>
      <c r="P287" s="4"/>
      <c r="Q287" s="5"/>
      <c r="R287" s="4"/>
      <c r="S287" s="5"/>
      <c r="U287" s="3"/>
      <c r="V287" s="3"/>
      <c r="W287" s="3"/>
      <c r="AA287" s="246"/>
    </row>
    <row r="288" spans="1:27" ht="15" x14ac:dyDescent="0.2">
      <c r="A288" s="259"/>
      <c r="I288" s="39"/>
      <c r="O288" s="4" t="s">
        <v>11</v>
      </c>
      <c r="P288" s="4"/>
      <c r="Q288" s="5" t="s">
        <v>11</v>
      </c>
      <c r="R288" s="4"/>
      <c r="S288" s="5" t="s">
        <v>8</v>
      </c>
      <c r="AA288" s="246"/>
    </row>
    <row r="289" spans="1:27" ht="15" x14ac:dyDescent="0.2">
      <c r="A289" s="259"/>
      <c r="I289" s="39"/>
      <c r="O289" s="4" t="s">
        <v>7</v>
      </c>
      <c r="P289" s="4"/>
      <c r="Q289" s="5" t="s">
        <v>13</v>
      </c>
      <c r="R289" s="4"/>
      <c r="S289" s="5" t="s">
        <v>14</v>
      </c>
      <c r="AA289" s="246"/>
    </row>
    <row r="290" spans="1:27" ht="15" x14ac:dyDescent="0.2">
      <c r="A290" s="259"/>
      <c r="O290" s="249">
        <f>SUM(O253,O261,O267,O271,O276,O281,O285)</f>
        <v>30678.350000000002</v>
      </c>
      <c r="P290" s="171"/>
      <c r="Q290" s="156">
        <f>SUM(Q253,Q261:R285)</f>
        <v>18532000</v>
      </c>
      <c r="R290" s="171"/>
      <c r="S290" s="183">
        <f>Q290/O290</f>
        <v>604.07420868462611</v>
      </c>
      <c r="AA290" s="246"/>
    </row>
    <row r="291" spans="1:27" ht="15" x14ac:dyDescent="0.2">
      <c r="A291" s="259"/>
      <c r="AA291" s="246"/>
    </row>
    <row r="292" spans="1:27" ht="15" x14ac:dyDescent="0.2">
      <c r="A292" s="259"/>
      <c r="AA292" s="246"/>
    </row>
    <row r="293" spans="1:27" ht="15" x14ac:dyDescent="0.2">
      <c r="A293" s="259"/>
      <c r="AA293" s="246"/>
    </row>
    <row r="294" spans="1:27" ht="15" x14ac:dyDescent="0.2">
      <c r="A294" s="259"/>
      <c r="AA294" s="246"/>
    </row>
    <row r="295" spans="1:27" ht="15" x14ac:dyDescent="0.2">
      <c r="A295" s="259"/>
      <c r="AA295" s="246"/>
    </row>
    <row r="296" spans="1:27" ht="15" x14ac:dyDescent="0.2">
      <c r="A296" s="259"/>
      <c r="AA296" s="246"/>
    </row>
    <row r="297" spans="1:27" ht="15" x14ac:dyDescent="0.2">
      <c r="A297" s="259"/>
      <c r="AA297" s="246"/>
    </row>
    <row r="298" spans="1:27" ht="15" x14ac:dyDescent="0.2">
      <c r="A298" s="259"/>
      <c r="AA298" s="246"/>
    </row>
    <row r="299" spans="1:27" ht="15" x14ac:dyDescent="0.2">
      <c r="A299" s="259"/>
      <c r="AA299" s="246"/>
    </row>
    <row r="300" spans="1:27" ht="15" x14ac:dyDescent="0.2">
      <c r="A300" s="259"/>
      <c r="AA300" s="246"/>
    </row>
    <row r="301" spans="1:27" ht="15" x14ac:dyDescent="0.2">
      <c r="A301" s="259"/>
      <c r="AA301" s="246"/>
    </row>
    <row r="302" spans="1:27" ht="15" x14ac:dyDescent="0.2">
      <c r="A302" s="259"/>
      <c r="AA302" s="246"/>
    </row>
    <row r="303" spans="1:27" ht="15" x14ac:dyDescent="0.2">
      <c r="A303" s="259"/>
      <c r="AA303" s="246"/>
    </row>
    <row r="304" spans="1:27" ht="15" x14ac:dyDescent="0.2">
      <c r="A304" s="259"/>
      <c r="AA304" s="246"/>
    </row>
    <row r="305" spans="1:27" ht="15" x14ac:dyDescent="0.2">
      <c r="A305" s="259"/>
      <c r="AA305" s="246"/>
    </row>
    <row r="306" spans="1:27" ht="15" x14ac:dyDescent="0.2">
      <c r="AA306" s="246"/>
    </row>
    <row r="307" spans="1:27" ht="15" x14ac:dyDescent="0.2">
      <c r="AA307" s="246"/>
    </row>
    <row r="308" spans="1:27" ht="15" x14ac:dyDescent="0.2">
      <c r="AA308" s="246"/>
    </row>
    <row r="309" spans="1:27" ht="15" x14ac:dyDescent="0.2">
      <c r="AA309" s="246"/>
    </row>
    <row r="310" spans="1:27" ht="15" x14ac:dyDescent="0.2">
      <c r="AA310" s="246"/>
    </row>
    <row r="311" spans="1:27" ht="15" x14ac:dyDescent="0.2">
      <c r="AA311" s="246"/>
    </row>
    <row r="312" spans="1:27" ht="15" x14ac:dyDescent="0.2">
      <c r="AA312" s="246"/>
    </row>
    <row r="313" spans="1:27" ht="15" x14ac:dyDescent="0.2">
      <c r="AA313" s="246"/>
    </row>
    <row r="314" spans="1:27" ht="15" x14ac:dyDescent="0.2">
      <c r="AA314" s="246"/>
    </row>
    <row r="315" spans="1:27" ht="15" x14ac:dyDescent="0.2">
      <c r="AA315" s="246"/>
    </row>
    <row r="316" spans="1:27" ht="15" x14ac:dyDescent="0.2">
      <c r="AA316" s="246"/>
    </row>
    <row r="317" spans="1:27" ht="15" x14ac:dyDescent="0.2">
      <c r="AA317" s="246"/>
    </row>
    <row r="318" spans="1:27" ht="15" x14ac:dyDescent="0.2">
      <c r="AA318" s="246"/>
    </row>
    <row r="319" spans="1:27" ht="15" x14ac:dyDescent="0.2">
      <c r="AA319" s="246"/>
    </row>
    <row r="320" spans="1:27" ht="15" x14ac:dyDescent="0.2">
      <c r="AA320" s="246"/>
    </row>
    <row r="321" spans="27:27" ht="15" x14ac:dyDescent="0.2">
      <c r="AA321" s="246"/>
    </row>
    <row r="322" spans="27:27" ht="15" x14ac:dyDescent="0.2">
      <c r="AA322" s="246"/>
    </row>
    <row r="323" spans="27:27" ht="15" x14ac:dyDescent="0.2">
      <c r="AA323" s="246"/>
    </row>
    <row r="324" spans="27:27" ht="15" x14ac:dyDescent="0.2">
      <c r="AA324" s="246"/>
    </row>
    <row r="325" spans="27:27" ht="15" x14ac:dyDescent="0.2">
      <c r="AA325" s="246"/>
    </row>
    <row r="326" spans="27:27" ht="15" x14ac:dyDescent="0.2">
      <c r="AA326" s="246"/>
    </row>
    <row r="327" spans="27:27" ht="15" x14ac:dyDescent="0.2">
      <c r="AA327" s="246"/>
    </row>
    <row r="328" spans="27:27" ht="15" x14ac:dyDescent="0.2">
      <c r="AA328" s="246"/>
    </row>
    <row r="329" spans="27:27" ht="15" x14ac:dyDescent="0.2">
      <c r="AA329" s="246"/>
    </row>
    <row r="330" spans="27:27" ht="15" x14ac:dyDescent="0.2">
      <c r="AA330" s="246"/>
    </row>
    <row r="331" spans="27:27" ht="15" x14ac:dyDescent="0.2">
      <c r="AA331" s="246"/>
    </row>
    <row r="332" spans="27:27" ht="15" x14ac:dyDescent="0.2">
      <c r="AA332" s="246"/>
    </row>
  </sheetData>
  <mergeCells count="1">
    <mergeCell ref="W30:W31"/>
  </mergeCells>
  <phoneticPr fontId="12" type="noConversion"/>
  <pageMargins left="0.53" right="0.83" top="0.42" bottom="0.51" header="0.27" footer="0.5"/>
  <pageSetup paperSize="5" scale="78" orientation="landscape" r:id="rId1"/>
  <headerFooter alignWithMargins="0">
    <oddHeader>&amp;CLINCOLN COUNTY&amp;R&amp;D</oddHeader>
  </headerFooter>
  <rowBreaks count="1" manualBreakCount="1">
    <brk id="4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6"/>
  <sheetViews>
    <sheetView topLeftCell="A63" zoomScaleNormal="100" workbookViewId="0">
      <selection activeCell="C96" sqref="C96"/>
    </sheetView>
  </sheetViews>
  <sheetFormatPr defaultRowHeight="12.75" x14ac:dyDescent="0.2"/>
  <cols>
    <col min="1" max="1" width="12.7109375" customWidth="1"/>
    <col min="2" max="2" width="1.42578125" customWidth="1"/>
    <col min="3" max="3" width="39.28515625" customWidth="1"/>
    <col min="4" max="4" width="1.28515625" customWidth="1"/>
    <col min="5" max="5" width="38" customWidth="1"/>
    <col min="6" max="6" width="0.85546875" customWidth="1"/>
    <col min="7" max="7" width="40.42578125" customWidth="1"/>
    <col min="8" max="8" width="0.7109375" customWidth="1"/>
    <col min="9" max="9" width="8.85546875" customWidth="1"/>
    <col min="10" max="10" width="0.5703125" customWidth="1"/>
    <col min="11" max="11" width="12.5703125" bestFit="1" customWidth="1"/>
    <col min="12" max="12" width="0.85546875" customWidth="1"/>
    <col min="13" max="13" width="6.7109375" customWidth="1"/>
    <col min="14" max="14" width="0.7109375" customWidth="1"/>
    <col min="15" max="15" width="9.28515625" bestFit="1" customWidth="1"/>
    <col min="16" max="16" width="1.7109375" customWidth="1"/>
    <col min="17" max="17" width="11.85546875" bestFit="1" customWidth="1"/>
    <col min="18" max="18" width="0.7109375" customWidth="1"/>
    <col min="19" max="19" width="9.28515625" bestFit="1" customWidth="1"/>
    <col min="20" max="20" width="0.5703125" customWidth="1"/>
    <col min="21" max="21" width="9.85546875" customWidth="1"/>
    <col min="22" max="22" width="0.7109375" customWidth="1"/>
    <col min="23" max="23" width="7.7109375" customWidth="1"/>
  </cols>
  <sheetData>
    <row r="1" spans="1:21" x14ac:dyDescent="0.2">
      <c r="A1" t="s">
        <v>10</v>
      </c>
    </row>
    <row r="2" spans="1:21" x14ac:dyDescent="0.2">
      <c r="A2" t="s">
        <v>10</v>
      </c>
    </row>
    <row r="3" spans="1:21" x14ac:dyDescent="0.2">
      <c r="A3" s="208" t="s">
        <v>56</v>
      </c>
      <c r="F3" s="25" t="s">
        <v>32</v>
      </c>
    </row>
    <row r="5" spans="1:21" ht="13.5" thickBot="1" x14ac:dyDescent="0.25">
      <c r="A5" s="15" t="s">
        <v>0</v>
      </c>
      <c r="B5" s="16"/>
      <c r="C5" s="15" t="s">
        <v>1</v>
      </c>
      <c r="D5" s="15"/>
      <c r="E5" s="15" t="s">
        <v>2</v>
      </c>
      <c r="F5" s="15"/>
      <c r="G5" s="15" t="s">
        <v>3</v>
      </c>
      <c r="H5" s="15"/>
      <c r="I5" s="15" t="s">
        <v>42</v>
      </c>
      <c r="J5" s="15"/>
      <c r="K5" s="15" t="s">
        <v>5</v>
      </c>
      <c r="L5" s="15"/>
      <c r="M5" s="15" t="s">
        <v>6</v>
      </c>
      <c r="N5" s="15"/>
      <c r="O5" s="15" t="s">
        <v>7</v>
      </c>
      <c r="P5" s="17"/>
      <c r="Q5" s="15" t="s">
        <v>8</v>
      </c>
      <c r="R5" s="16"/>
      <c r="S5" s="15" t="s">
        <v>9</v>
      </c>
    </row>
    <row r="6" spans="1:21" ht="42" customHeight="1" x14ac:dyDescent="0.2">
      <c r="A6" s="151" t="s">
        <v>62</v>
      </c>
      <c r="B6" s="3"/>
      <c r="C6" s="152" t="s">
        <v>63</v>
      </c>
      <c r="D6" s="3"/>
      <c r="E6" s="136" t="s">
        <v>64</v>
      </c>
      <c r="F6" s="3"/>
      <c r="G6" s="136" t="s">
        <v>65</v>
      </c>
      <c r="H6" s="3"/>
      <c r="I6" s="131">
        <v>354446</v>
      </c>
      <c r="J6" s="131"/>
      <c r="K6" s="143">
        <v>44197</v>
      </c>
      <c r="L6" s="92"/>
      <c r="M6" s="133" t="s">
        <v>66</v>
      </c>
      <c r="N6" s="89"/>
      <c r="O6" s="155">
        <v>133.58000000000001</v>
      </c>
      <c r="P6" s="89"/>
      <c r="Q6" s="80">
        <v>53400</v>
      </c>
      <c r="R6" s="89"/>
      <c r="S6" s="156">
        <f t="shared" ref="S6:S15" si="0">Q6/O6</f>
        <v>399.76044318011674</v>
      </c>
    </row>
    <row r="7" spans="1:21" ht="48.75" customHeight="1" x14ac:dyDescent="0.2">
      <c r="A7" s="151" t="s">
        <v>87</v>
      </c>
      <c r="B7" s="3"/>
      <c r="C7" s="152" t="s">
        <v>88</v>
      </c>
      <c r="D7" s="3"/>
      <c r="E7" s="72" t="s">
        <v>89</v>
      </c>
      <c r="F7" s="3"/>
      <c r="G7" s="152" t="s">
        <v>90</v>
      </c>
      <c r="H7" s="3"/>
      <c r="I7" s="157" t="s">
        <v>91</v>
      </c>
      <c r="J7" s="131"/>
      <c r="K7" s="154">
        <v>44228</v>
      </c>
      <c r="L7" s="131"/>
      <c r="M7" s="133" t="s">
        <v>82</v>
      </c>
      <c r="N7" s="3"/>
      <c r="O7" s="155">
        <v>24</v>
      </c>
      <c r="P7" s="3"/>
      <c r="Q7" s="80">
        <v>8350</v>
      </c>
      <c r="R7" s="3"/>
      <c r="S7" s="156">
        <f t="shared" si="0"/>
        <v>347.91666666666669</v>
      </c>
      <c r="T7" s="67"/>
      <c r="U7" s="67"/>
    </row>
    <row r="8" spans="1:21" ht="28.5" customHeight="1" x14ac:dyDescent="0.2">
      <c r="A8" s="151">
        <v>284702100042</v>
      </c>
      <c r="B8" s="3"/>
      <c r="C8" s="152" t="s">
        <v>104</v>
      </c>
      <c r="D8" s="3"/>
      <c r="E8" s="152" t="s">
        <v>89</v>
      </c>
      <c r="F8" s="3"/>
      <c r="G8" s="152" t="s">
        <v>105</v>
      </c>
      <c r="H8" s="3"/>
      <c r="I8" s="153" t="s">
        <v>106</v>
      </c>
      <c r="J8" s="131"/>
      <c r="K8" s="154">
        <v>44276</v>
      </c>
      <c r="L8" s="131"/>
      <c r="M8" s="133" t="s">
        <v>66</v>
      </c>
      <c r="N8" s="3"/>
      <c r="O8" s="155">
        <v>66.650000000000006</v>
      </c>
      <c r="P8" s="3"/>
      <c r="Q8" s="80">
        <v>49700</v>
      </c>
      <c r="R8" s="3"/>
      <c r="S8" s="156">
        <f t="shared" si="0"/>
        <v>745.68642160540128</v>
      </c>
      <c r="T8" s="67"/>
      <c r="U8" s="67"/>
    </row>
    <row r="9" spans="1:21" ht="33.75" customHeight="1" x14ac:dyDescent="0.2">
      <c r="A9" s="133">
        <v>284702100041</v>
      </c>
      <c r="B9" s="3"/>
      <c r="C9" s="136" t="s">
        <v>115</v>
      </c>
      <c r="D9" s="3"/>
      <c r="E9" s="152" t="s">
        <v>89</v>
      </c>
      <c r="F9" s="3"/>
      <c r="G9" s="3" t="s">
        <v>116</v>
      </c>
      <c r="H9" s="3"/>
      <c r="I9" s="163">
        <v>354833</v>
      </c>
      <c r="J9" s="3"/>
      <c r="K9" s="154">
        <v>44276</v>
      </c>
      <c r="L9" s="131"/>
      <c r="M9" s="131" t="s">
        <v>66</v>
      </c>
      <c r="N9" s="148"/>
      <c r="O9" s="131">
        <v>68.56</v>
      </c>
      <c r="P9" s="67"/>
      <c r="Q9" s="132">
        <v>46300</v>
      </c>
      <c r="R9" s="67"/>
      <c r="S9" s="156">
        <f t="shared" si="0"/>
        <v>675.32088681446908</v>
      </c>
      <c r="T9" s="67"/>
      <c r="U9" s="67"/>
    </row>
    <row r="10" spans="1:21" ht="33.75" customHeight="1" x14ac:dyDescent="0.2">
      <c r="A10" s="151">
        <v>331317200073</v>
      </c>
      <c r="B10" s="3"/>
      <c r="C10" s="152" t="s">
        <v>126</v>
      </c>
      <c r="D10" s="3"/>
      <c r="E10" s="152" t="s">
        <v>127</v>
      </c>
      <c r="F10" s="3"/>
      <c r="G10" s="152" t="s">
        <v>128</v>
      </c>
      <c r="H10" s="3"/>
      <c r="I10" s="153" t="s">
        <v>129</v>
      </c>
      <c r="J10" s="131"/>
      <c r="K10" s="154">
        <v>44276</v>
      </c>
      <c r="L10" s="131"/>
      <c r="M10" s="133" t="s">
        <v>82</v>
      </c>
      <c r="N10" s="3"/>
      <c r="O10" s="155">
        <v>39.28</v>
      </c>
      <c r="P10" s="3"/>
      <c r="Q10" s="80">
        <v>40000</v>
      </c>
      <c r="R10" s="3"/>
      <c r="S10" s="141">
        <f t="shared" si="0"/>
        <v>1018.3299389002036</v>
      </c>
      <c r="T10" s="67"/>
      <c r="U10" s="67"/>
    </row>
    <row r="11" spans="1:21" ht="22.5" customHeight="1" x14ac:dyDescent="0.2">
      <c r="A11" s="151">
        <v>331111200072</v>
      </c>
      <c r="B11" s="67"/>
      <c r="C11" s="152" t="s">
        <v>136</v>
      </c>
      <c r="D11" s="67"/>
      <c r="E11" s="72" t="s">
        <v>137</v>
      </c>
      <c r="F11" s="3"/>
      <c r="G11" s="72" t="s">
        <v>138</v>
      </c>
      <c r="H11" s="3"/>
      <c r="I11" s="157" t="s">
        <v>139</v>
      </c>
      <c r="J11" s="131"/>
      <c r="K11" s="154">
        <v>44307</v>
      </c>
      <c r="L11" s="131"/>
      <c r="M11" s="133" t="s">
        <v>82</v>
      </c>
      <c r="N11" s="3"/>
      <c r="O11" s="155">
        <v>39.75</v>
      </c>
      <c r="P11" s="3"/>
      <c r="Q11" s="80">
        <v>10000</v>
      </c>
      <c r="R11" s="3"/>
      <c r="S11" s="141">
        <f t="shared" si="0"/>
        <v>251.57232704402514</v>
      </c>
      <c r="T11" s="67"/>
      <c r="U11" s="67"/>
    </row>
    <row r="12" spans="1:21" ht="27" customHeight="1" x14ac:dyDescent="0.2">
      <c r="A12" s="151">
        <v>284932100103</v>
      </c>
      <c r="B12" s="3"/>
      <c r="C12" s="152" t="s">
        <v>200</v>
      </c>
      <c r="D12" s="3"/>
      <c r="E12" s="152" t="s">
        <v>197</v>
      </c>
      <c r="F12" s="3"/>
      <c r="G12" s="152" t="s">
        <v>201</v>
      </c>
      <c r="H12" s="3"/>
      <c r="I12" s="153" t="s">
        <v>202</v>
      </c>
      <c r="J12" s="131"/>
      <c r="K12" s="154">
        <v>44337</v>
      </c>
      <c r="L12" s="131"/>
      <c r="M12" s="133" t="s">
        <v>66</v>
      </c>
      <c r="N12" s="3"/>
      <c r="O12" s="155">
        <v>40</v>
      </c>
      <c r="P12" s="3"/>
      <c r="Q12" s="80">
        <v>20000</v>
      </c>
      <c r="R12" s="3"/>
      <c r="S12" s="141">
        <f t="shared" si="0"/>
        <v>500</v>
      </c>
      <c r="T12" s="67"/>
      <c r="U12" s="67"/>
    </row>
    <row r="13" spans="1:21" ht="24" customHeight="1" x14ac:dyDescent="0.2">
      <c r="A13" s="133">
        <v>364519100012</v>
      </c>
      <c r="B13" s="3"/>
      <c r="C13" s="72" t="s">
        <v>203</v>
      </c>
      <c r="D13" s="3"/>
      <c r="E13" s="152" t="s">
        <v>204</v>
      </c>
      <c r="F13" s="3"/>
      <c r="G13" s="72" t="s">
        <v>205</v>
      </c>
      <c r="H13" s="3"/>
      <c r="I13" s="153" t="s">
        <v>206</v>
      </c>
      <c r="J13" s="131"/>
      <c r="K13" s="154">
        <v>44368</v>
      </c>
      <c r="L13" s="131"/>
      <c r="M13" s="133" t="s">
        <v>125</v>
      </c>
      <c r="N13" s="3"/>
      <c r="O13" s="155">
        <v>1287</v>
      </c>
      <c r="P13" s="3"/>
      <c r="Q13" s="80">
        <v>484000</v>
      </c>
      <c r="R13" s="3"/>
      <c r="S13" s="156">
        <f t="shared" si="0"/>
        <v>376.0683760683761</v>
      </c>
      <c r="T13" s="67"/>
      <c r="U13" s="67"/>
    </row>
    <row r="14" spans="1:21" ht="35.25" customHeight="1" x14ac:dyDescent="0.2">
      <c r="A14" s="151">
        <v>258516202002</v>
      </c>
      <c r="B14" s="89"/>
      <c r="C14" s="152" t="s">
        <v>228</v>
      </c>
      <c r="D14" s="89"/>
      <c r="E14" s="152" t="s">
        <v>229</v>
      </c>
      <c r="F14" s="89"/>
      <c r="G14" s="72" t="s">
        <v>230</v>
      </c>
      <c r="H14" s="89"/>
      <c r="I14" s="153" t="s">
        <v>231</v>
      </c>
      <c r="J14" s="92"/>
      <c r="K14" s="154">
        <v>44368</v>
      </c>
      <c r="L14" s="92"/>
      <c r="M14" s="133" t="s">
        <v>70</v>
      </c>
      <c r="N14" s="89"/>
      <c r="O14" s="155">
        <v>18.64</v>
      </c>
      <c r="P14" s="89"/>
      <c r="Q14" s="80">
        <v>425000</v>
      </c>
      <c r="R14" s="89"/>
      <c r="S14" s="156">
        <f t="shared" si="0"/>
        <v>22800.429184549357</v>
      </c>
      <c r="U14" s="1"/>
    </row>
    <row r="15" spans="1:21" ht="25.5" customHeight="1" x14ac:dyDescent="0.2">
      <c r="A15" s="151">
        <v>357708100064</v>
      </c>
      <c r="B15" s="89"/>
      <c r="C15" s="152" t="s">
        <v>253</v>
      </c>
      <c r="D15" s="89"/>
      <c r="E15" s="152" t="s">
        <v>254</v>
      </c>
      <c r="F15" s="89"/>
      <c r="G15" s="72" t="s">
        <v>255</v>
      </c>
      <c r="H15" s="89"/>
      <c r="I15" s="153" t="s">
        <v>256</v>
      </c>
      <c r="J15" s="92"/>
      <c r="K15" s="154">
        <v>44429</v>
      </c>
      <c r="L15" s="92"/>
      <c r="M15" s="133" t="s">
        <v>82</v>
      </c>
      <c r="N15" s="89"/>
      <c r="O15" s="155">
        <v>960</v>
      </c>
      <c r="P15" s="89"/>
      <c r="Q15" s="80">
        <v>370900</v>
      </c>
      <c r="R15" s="89"/>
      <c r="S15" s="156">
        <f t="shared" si="0"/>
        <v>386.35416666666669</v>
      </c>
      <c r="U15" s="1"/>
    </row>
    <row r="16" spans="1:21" ht="24.75" customHeight="1" x14ac:dyDescent="0.2">
      <c r="A16" s="151">
        <v>357121100048</v>
      </c>
      <c r="B16" s="89"/>
      <c r="C16" s="152" t="s">
        <v>258</v>
      </c>
      <c r="D16" s="89"/>
      <c r="E16" s="152" t="s">
        <v>259</v>
      </c>
      <c r="F16" s="89"/>
      <c r="G16" s="72" t="s">
        <v>260</v>
      </c>
      <c r="H16" s="89"/>
      <c r="I16" s="157" t="s">
        <v>261</v>
      </c>
      <c r="J16" s="92"/>
      <c r="K16" s="154">
        <v>44429</v>
      </c>
      <c r="L16" s="92"/>
      <c r="M16" s="133" t="s">
        <v>82</v>
      </c>
      <c r="N16" s="89"/>
      <c r="O16" s="155">
        <v>640</v>
      </c>
      <c r="P16" s="89"/>
      <c r="Q16" s="80">
        <v>275000</v>
      </c>
      <c r="R16" s="89"/>
      <c r="S16" s="156">
        <f t="shared" ref="S16:S21" si="1">Q16/O16</f>
        <v>429.6875</v>
      </c>
      <c r="U16" s="67"/>
    </row>
    <row r="17" spans="1:21" ht="37.5" customHeight="1" x14ac:dyDescent="0.2">
      <c r="A17" s="151" t="s">
        <v>276</v>
      </c>
      <c r="B17" s="89"/>
      <c r="C17" s="152" t="s">
        <v>277</v>
      </c>
      <c r="D17" s="89"/>
      <c r="E17" s="72" t="s">
        <v>278</v>
      </c>
      <c r="F17" s="89"/>
      <c r="G17" s="72" t="s">
        <v>279</v>
      </c>
      <c r="H17" s="89"/>
      <c r="I17" s="157" t="s">
        <v>280</v>
      </c>
      <c r="J17" s="92"/>
      <c r="K17" s="154">
        <v>44429</v>
      </c>
      <c r="L17" s="92"/>
      <c r="M17" s="133" t="s">
        <v>66</v>
      </c>
      <c r="N17" s="89"/>
      <c r="O17" s="158">
        <v>640</v>
      </c>
      <c r="P17" s="89"/>
      <c r="Q17" s="80">
        <v>304000</v>
      </c>
      <c r="R17" s="89"/>
      <c r="S17" s="156">
        <f t="shared" si="1"/>
        <v>475</v>
      </c>
      <c r="T17" s="41"/>
      <c r="U17" s="82"/>
    </row>
    <row r="18" spans="1:21" ht="34.5" customHeight="1" x14ac:dyDescent="0.2">
      <c r="A18" s="133">
        <v>338318100126</v>
      </c>
      <c r="B18" s="67"/>
      <c r="C18" s="72" t="s">
        <v>322</v>
      </c>
      <c r="D18" s="67"/>
      <c r="E18" s="72" t="s">
        <v>323</v>
      </c>
      <c r="F18" s="67"/>
      <c r="G18" s="152" t="s">
        <v>324</v>
      </c>
      <c r="H18" s="67"/>
      <c r="I18" s="157" t="s">
        <v>325</v>
      </c>
      <c r="J18" s="67"/>
      <c r="K18" s="154">
        <v>44460</v>
      </c>
      <c r="L18" s="67"/>
      <c r="M18" s="133" t="s">
        <v>82</v>
      </c>
      <c r="N18" s="67"/>
      <c r="O18" s="155">
        <v>280</v>
      </c>
      <c r="P18" s="67"/>
      <c r="Q18" s="257">
        <v>237500</v>
      </c>
      <c r="R18" s="67"/>
      <c r="S18" s="156">
        <f t="shared" si="1"/>
        <v>848.21428571428567</v>
      </c>
      <c r="T18" s="41"/>
      <c r="U18" s="82"/>
    </row>
    <row r="19" spans="1:21" ht="62.25" customHeight="1" x14ac:dyDescent="0.2">
      <c r="A19" s="151" t="s">
        <v>351</v>
      </c>
      <c r="B19" s="89"/>
      <c r="C19" s="152" t="s">
        <v>355</v>
      </c>
      <c r="D19" s="89"/>
      <c r="E19" s="152" t="s">
        <v>352</v>
      </c>
      <c r="F19" s="89"/>
      <c r="G19" s="152" t="s">
        <v>353</v>
      </c>
      <c r="H19" s="89"/>
      <c r="I19" s="153" t="s">
        <v>354</v>
      </c>
      <c r="J19" s="92"/>
      <c r="K19" s="154">
        <v>44521</v>
      </c>
      <c r="L19" s="92"/>
      <c r="M19" s="133" t="s">
        <v>66</v>
      </c>
      <c r="N19" s="89"/>
      <c r="O19" s="155">
        <v>2594</v>
      </c>
      <c r="P19" s="89"/>
      <c r="Q19" s="80">
        <v>1201500</v>
      </c>
      <c r="R19" s="89"/>
      <c r="S19" s="156">
        <f t="shared" si="1"/>
        <v>463.18427139552813</v>
      </c>
    </row>
    <row r="20" spans="1:21" ht="75.75" customHeight="1" x14ac:dyDescent="0.2">
      <c r="A20" s="151" t="s">
        <v>373</v>
      </c>
      <c r="B20" s="89"/>
      <c r="C20" s="152" t="s">
        <v>374</v>
      </c>
      <c r="D20" s="89"/>
      <c r="E20" s="152" t="s">
        <v>375</v>
      </c>
      <c r="F20" s="89"/>
      <c r="G20" s="152" t="s">
        <v>376</v>
      </c>
      <c r="H20" s="89"/>
      <c r="I20" s="153" t="s">
        <v>377</v>
      </c>
      <c r="J20" s="92"/>
      <c r="K20" s="154">
        <v>44551</v>
      </c>
      <c r="L20" s="92"/>
      <c r="M20" s="133" t="s">
        <v>82</v>
      </c>
      <c r="N20" s="89"/>
      <c r="O20" s="155">
        <v>2401</v>
      </c>
      <c r="P20" s="89"/>
      <c r="Q20" s="80">
        <v>1389800</v>
      </c>
      <c r="R20" s="89"/>
      <c r="S20" s="164">
        <f t="shared" si="1"/>
        <v>578.84214910453977</v>
      </c>
      <c r="U20" s="1"/>
    </row>
    <row r="21" spans="1:21" ht="57.75" customHeight="1" x14ac:dyDescent="0.2">
      <c r="A21" s="151" t="s">
        <v>381</v>
      </c>
      <c r="B21" s="89"/>
      <c r="C21" s="152" t="s">
        <v>382</v>
      </c>
      <c r="D21" s="89"/>
      <c r="E21" s="152" t="s">
        <v>383</v>
      </c>
      <c r="F21" s="89"/>
      <c r="G21" s="72" t="s">
        <v>384</v>
      </c>
      <c r="H21" s="89"/>
      <c r="I21" s="153" t="s">
        <v>385</v>
      </c>
      <c r="J21" s="92"/>
      <c r="K21" s="154">
        <v>44551</v>
      </c>
      <c r="L21" s="92"/>
      <c r="M21" s="133" t="s">
        <v>82</v>
      </c>
      <c r="N21" s="89"/>
      <c r="O21" s="155">
        <v>1559</v>
      </c>
      <c r="P21" s="89"/>
      <c r="Q21" s="80">
        <v>652795</v>
      </c>
      <c r="R21" s="89"/>
      <c r="S21" s="164">
        <f t="shared" si="1"/>
        <v>418.72674791533035</v>
      </c>
    </row>
    <row r="22" spans="1:21" x14ac:dyDescent="0.2">
      <c r="A22" s="84"/>
      <c r="B22" s="89"/>
      <c r="C22" s="90"/>
      <c r="D22" s="89"/>
      <c r="E22" s="72"/>
      <c r="F22" s="89"/>
      <c r="G22" s="90"/>
      <c r="H22" s="89"/>
      <c r="I22" s="91"/>
      <c r="J22" s="92"/>
      <c r="K22" s="93"/>
      <c r="L22" s="92"/>
      <c r="M22" s="84"/>
      <c r="N22" s="89"/>
      <c r="O22" s="138"/>
      <c r="P22" s="89"/>
      <c r="Q22" s="96"/>
      <c r="R22" s="89"/>
      <c r="S22" s="100"/>
      <c r="U22" s="82"/>
    </row>
    <row r="23" spans="1:21" x14ac:dyDescent="0.2">
      <c r="A23" s="84"/>
      <c r="B23" s="89"/>
      <c r="C23" s="88"/>
      <c r="D23" s="89"/>
      <c r="E23" s="88"/>
      <c r="F23" s="89"/>
      <c r="G23" s="90"/>
      <c r="H23" s="89"/>
      <c r="I23" s="91"/>
      <c r="J23" s="92"/>
      <c r="K23" s="93"/>
      <c r="L23" s="92"/>
      <c r="M23" s="84"/>
      <c r="N23" s="89"/>
      <c r="O23" s="138"/>
      <c r="P23" s="89"/>
      <c r="Q23" s="140"/>
      <c r="R23" s="89"/>
      <c r="S23" s="100"/>
      <c r="U23" s="82"/>
    </row>
    <row r="24" spans="1:21" x14ac:dyDescent="0.2">
      <c r="A24" s="84"/>
      <c r="B24" s="89"/>
      <c r="C24" s="88"/>
      <c r="D24" s="89"/>
      <c r="E24" s="90"/>
      <c r="F24" s="89"/>
      <c r="G24" s="90"/>
      <c r="H24" s="89"/>
      <c r="I24" s="139"/>
      <c r="J24" s="92"/>
      <c r="K24" s="93"/>
      <c r="L24" s="92"/>
      <c r="M24" s="84"/>
      <c r="N24" s="89"/>
      <c r="O24" s="138"/>
      <c r="P24" s="89"/>
      <c r="Q24" s="140"/>
      <c r="R24" s="89"/>
      <c r="S24" s="100"/>
      <c r="U24" s="82"/>
    </row>
    <row r="25" spans="1:21" x14ac:dyDescent="0.2">
      <c r="A25" s="85"/>
      <c r="B25" s="89"/>
      <c r="C25" s="88"/>
      <c r="D25" s="89"/>
      <c r="E25" s="90"/>
      <c r="F25" s="89"/>
      <c r="G25" s="90"/>
      <c r="H25" s="89"/>
      <c r="I25" s="139"/>
      <c r="J25" s="92"/>
      <c r="K25" s="93"/>
      <c r="L25" s="92"/>
      <c r="M25" s="84"/>
      <c r="N25" s="89"/>
      <c r="O25" s="138"/>
      <c r="P25" s="89"/>
      <c r="Q25" s="140"/>
      <c r="R25" s="89"/>
      <c r="S25" s="100"/>
      <c r="U25" s="82"/>
    </row>
    <row r="26" spans="1:21" x14ac:dyDescent="0.2">
      <c r="A26" s="84"/>
      <c r="B26" s="89"/>
      <c r="C26" s="90"/>
      <c r="D26" s="89"/>
      <c r="E26" s="90"/>
      <c r="F26" s="89"/>
      <c r="G26" s="90"/>
      <c r="H26" s="89"/>
      <c r="I26" s="91"/>
      <c r="J26" s="92"/>
      <c r="K26" s="93"/>
      <c r="L26" s="92"/>
      <c r="M26" s="84"/>
      <c r="N26" s="89"/>
      <c r="O26" s="138"/>
      <c r="P26" s="89"/>
      <c r="Q26" s="96"/>
      <c r="R26" s="89"/>
      <c r="S26" s="100"/>
    </row>
    <row r="27" spans="1:21" x14ac:dyDescent="0.2">
      <c r="A27" s="12"/>
      <c r="B27" s="2"/>
      <c r="C27" s="14"/>
      <c r="D27" s="2"/>
      <c r="E27" s="14"/>
      <c r="F27" s="2"/>
      <c r="G27" s="14"/>
      <c r="H27" s="2"/>
      <c r="I27" s="6"/>
      <c r="J27" s="4"/>
      <c r="K27" s="18"/>
      <c r="L27" s="4"/>
      <c r="M27" s="12"/>
      <c r="N27" s="2"/>
      <c r="O27" s="192" t="s">
        <v>12</v>
      </c>
      <c r="P27" s="131"/>
      <c r="Q27" s="132"/>
      <c r="R27" s="131"/>
      <c r="S27" s="132"/>
    </row>
    <row r="28" spans="1:21" x14ac:dyDescent="0.2">
      <c r="A28" s="12"/>
      <c r="B28" s="2"/>
      <c r="C28" s="2"/>
      <c r="D28" s="2"/>
      <c r="E28" s="14"/>
      <c r="F28" s="4"/>
      <c r="G28" s="14"/>
      <c r="H28" s="2"/>
      <c r="I28" s="4"/>
      <c r="J28" s="4"/>
      <c r="K28" s="77"/>
      <c r="L28" s="4"/>
      <c r="M28" s="4"/>
      <c r="N28" s="4"/>
      <c r="O28" s="131" t="s">
        <v>11</v>
      </c>
      <c r="P28" s="131"/>
      <c r="Q28" s="132" t="s">
        <v>11</v>
      </c>
      <c r="R28" s="131"/>
      <c r="S28" s="132" t="s">
        <v>8</v>
      </c>
    </row>
    <row r="29" spans="1:21" x14ac:dyDescent="0.2">
      <c r="A29" s="12"/>
      <c r="B29" s="2"/>
      <c r="C29" s="2"/>
      <c r="D29" s="2"/>
      <c r="E29" s="4"/>
      <c r="F29" s="4"/>
      <c r="G29" s="14"/>
      <c r="H29" s="2"/>
      <c r="I29" s="4"/>
      <c r="J29" s="4"/>
      <c r="K29" s="77"/>
      <c r="L29" s="4"/>
      <c r="M29" s="4"/>
      <c r="N29" s="4"/>
      <c r="O29" s="131" t="s">
        <v>7</v>
      </c>
      <c r="P29" s="131"/>
      <c r="Q29" s="132" t="s">
        <v>13</v>
      </c>
      <c r="R29" s="131"/>
      <c r="S29" s="132" t="s">
        <v>14</v>
      </c>
    </row>
    <row r="30" spans="1:21" x14ac:dyDescent="0.2">
      <c r="A30" s="12"/>
      <c r="B30" s="2"/>
      <c r="C30" s="2"/>
      <c r="D30" s="2"/>
      <c r="E30" s="14"/>
      <c r="F30" s="4"/>
      <c r="G30" s="14"/>
      <c r="H30" s="2"/>
      <c r="I30" s="4"/>
      <c r="J30" s="4"/>
      <c r="K30" s="77"/>
      <c r="L30" s="4"/>
      <c r="M30" s="4"/>
      <c r="N30" s="4"/>
      <c r="O30" s="265">
        <f>SUM(O6:O26)</f>
        <v>10791.46</v>
      </c>
      <c r="P30" s="171"/>
      <c r="Q30" s="156">
        <f>SUM(Q6:Q26)</f>
        <v>5568245</v>
      </c>
      <c r="R30" s="171"/>
      <c r="S30" s="156">
        <f>Q30/O30</f>
        <v>515.98625209193199</v>
      </c>
    </row>
    <row r="31" spans="1:21" x14ac:dyDescent="0.2">
      <c r="A31" s="12"/>
      <c r="B31" s="2"/>
      <c r="C31" s="2"/>
      <c r="D31" s="2"/>
      <c r="E31" s="14"/>
      <c r="F31" s="4"/>
      <c r="G31" s="14"/>
      <c r="H31" s="2"/>
      <c r="I31" s="4"/>
      <c r="J31" s="4"/>
      <c r="K31" s="77"/>
      <c r="L31" s="4"/>
      <c r="M31" s="4"/>
      <c r="N31" s="4"/>
      <c r="O31" s="12"/>
      <c r="P31" s="4"/>
      <c r="Q31" s="20"/>
      <c r="R31" s="4"/>
      <c r="S31" s="11"/>
    </row>
    <row r="32" spans="1:21" x14ac:dyDescent="0.2">
      <c r="A32" s="68"/>
      <c r="B32" s="2"/>
      <c r="C32" s="69"/>
      <c r="D32" s="2"/>
      <c r="E32" s="71"/>
      <c r="F32" s="4"/>
      <c r="G32" s="14"/>
      <c r="H32" s="2"/>
      <c r="I32" s="4"/>
      <c r="J32" s="4"/>
      <c r="K32" s="77"/>
      <c r="L32" s="4"/>
      <c r="M32" s="4"/>
      <c r="N32" s="4"/>
      <c r="O32" s="12"/>
      <c r="P32" s="4"/>
      <c r="Q32" s="20"/>
      <c r="R32" s="4"/>
      <c r="S32" s="11"/>
    </row>
    <row r="33" spans="1:21" x14ac:dyDescent="0.2">
      <c r="A33" s="68"/>
      <c r="B33" s="2"/>
      <c r="C33" s="69"/>
      <c r="D33" s="2"/>
      <c r="E33" s="71"/>
      <c r="F33" s="4"/>
      <c r="G33" s="14"/>
      <c r="H33" s="2"/>
      <c r="I33" s="4"/>
      <c r="J33" s="4"/>
      <c r="K33" s="77"/>
      <c r="L33" s="4"/>
      <c r="M33" s="4"/>
      <c r="N33" s="4"/>
      <c r="O33" s="12"/>
      <c r="P33" s="4"/>
      <c r="Q33" s="20"/>
      <c r="R33" s="4"/>
      <c r="S33" s="11"/>
    </row>
    <row r="34" spans="1:21" x14ac:dyDescent="0.2">
      <c r="A34" s="12"/>
      <c r="B34" s="2"/>
      <c r="C34" s="2"/>
      <c r="D34" s="2"/>
      <c r="E34" s="4"/>
      <c r="F34" s="4"/>
      <c r="G34" s="14"/>
      <c r="H34" s="2"/>
      <c r="I34" s="4"/>
      <c r="J34" s="4"/>
      <c r="K34" s="77"/>
      <c r="L34" s="4"/>
      <c r="M34" s="4"/>
      <c r="N34" s="4"/>
      <c r="O34" s="12"/>
      <c r="P34" s="4"/>
      <c r="Q34" s="35"/>
      <c r="R34" s="4"/>
      <c r="S34" s="11"/>
    </row>
    <row r="35" spans="1:21" x14ac:dyDescent="0.2">
      <c r="A35" s="12"/>
      <c r="B35" s="2"/>
      <c r="C35" s="2"/>
      <c r="D35" s="2"/>
      <c r="E35" s="4"/>
      <c r="F35" s="4"/>
      <c r="G35" s="14"/>
      <c r="H35" s="2"/>
      <c r="I35" s="4"/>
      <c r="J35" s="4"/>
      <c r="K35" s="77"/>
      <c r="L35" s="4"/>
      <c r="M35" s="4"/>
      <c r="N35" s="4"/>
      <c r="O35" s="12"/>
      <c r="P35" s="4"/>
      <c r="Q35" s="35"/>
      <c r="R35" s="4"/>
      <c r="S35" s="11"/>
    </row>
    <row r="36" spans="1:21" x14ac:dyDescent="0.2">
      <c r="A36" s="12"/>
      <c r="B36" s="2"/>
      <c r="C36" s="2"/>
      <c r="D36" s="2"/>
      <c r="E36" s="14"/>
      <c r="F36" s="4"/>
      <c r="G36" s="14"/>
      <c r="H36" s="2"/>
      <c r="I36" s="4"/>
      <c r="J36" s="4"/>
      <c r="K36" s="77"/>
      <c r="L36" s="4"/>
      <c r="M36" s="4"/>
      <c r="N36" s="4"/>
      <c r="O36" s="12"/>
      <c r="P36" s="4"/>
      <c r="Q36" s="35"/>
      <c r="R36" s="4"/>
      <c r="S36" s="11"/>
    </row>
    <row r="37" spans="1:21" x14ac:dyDescent="0.2">
      <c r="A37" s="12"/>
      <c r="B37" s="2"/>
      <c r="C37" s="2"/>
      <c r="D37" s="2"/>
      <c r="E37" s="14"/>
      <c r="F37" s="4"/>
      <c r="G37" s="14"/>
      <c r="H37" s="2"/>
      <c r="I37" s="4"/>
      <c r="J37" s="4"/>
      <c r="K37" s="77"/>
      <c r="L37" s="4"/>
      <c r="M37" s="4"/>
      <c r="N37" s="4"/>
      <c r="O37" s="12"/>
      <c r="P37" s="4"/>
      <c r="Q37" s="35"/>
      <c r="R37" s="4"/>
      <c r="S37" s="11"/>
    </row>
    <row r="38" spans="1:21" x14ac:dyDescent="0.2">
      <c r="A38" s="12"/>
      <c r="B38" s="2"/>
      <c r="C38" s="69"/>
      <c r="D38" s="2"/>
      <c r="E38" s="14"/>
      <c r="F38" s="4"/>
      <c r="G38" s="14"/>
      <c r="H38" s="2"/>
      <c r="I38" s="4"/>
      <c r="J38" s="4"/>
      <c r="K38" s="77"/>
      <c r="L38" s="4"/>
      <c r="M38" s="4"/>
      <c r="N38" s="4"/>
      <c r="O38" s="12"/>
      <c r="P38" s="4"/>
      <c r="Q38" s="35"/>
      <c r="R38" s="4"/>
      <c r="S38" s="11"/>
    </row>
    <row r="39" spans="1:21" x14ac:dyDescent="0.2">
      <c r="A39" s="12"/>
      <c r="B39" s="2"/>
      <c r="C39" s="69"/>
      <c r="D39" s="2"/>
      <c r="E39" s="14"/>
      <c r="F39" s="4"/>
      <c r="G39" s="14"/>
      <c r="H39" s="2"/>
      <c r="I39" s="4"/>
      <c r="J39" s="4"/>
      <c r="K39" s="77"/>
      <c r="L39" s="4"/>
      <c r="M39" s="4"/>
      <c r="N39" s="4"/>
      <c r="O39" s="12"/>
      <c r="P39" s="4"/>
      <c r="Q39" s="80"/>
      <c r="R39" s="4"/>
      <c r="S39" s="11"/>
    </row>
    <row r="40" spans="1:21" x14ac:dyDescent="0.2">
      <c r="A40" s="208" t="s">
        <v>56</v>
      </c>
      <c r="F40" s="25" t="s">
        <v>32</v>
      </c>
    </row>
    <row r="41" spans="1:21" x14ac:dyDescent="0.2">
      <c r="A41" s="67" t="s">
        <v>50</v>
      </c>
    </row>
    <row r="42" spans="1:21" ht="13.5" thickBot="1" x14ac:dyDescent="0.25">
      <c r="A42" s="15" t="s">
        <v>0</v>
      </c>
      <c r="B42" s="16"/>
      <c r="C42" s="15" t="s">
        <v>1</v>
      </c>
      <c r="D42" s="15"/>
      <c r="E42" s="15" t="s">
        <v>2</v>
      </c>
      <c r="F42" s="15"/>
      <c r="G42" s="15" t="s">
        <v>3</v>
      </c>
      <c r="H42" s="15"/>
      <c r="I42" s="15" t="s">
        <v>42</v>
      </c>
      <c r="J42" s="15"/>
      <c r="K42" s="15" t="s">
        <v>5</v>
      </c>
      <c r="L42" s="15"/>
      <c r="M42" s="15" t="s">
        <v>6</v>
      </c>
      <c r="N42" s="15"/>
      <c r="O42" s="15" t="s">
        <v>7</v>
      </c>
      <c r="P42" s="17"/>
      <c r="Q42" s="15" t="s">
        <v>8</v>
      </c>
      <c r="R42" s="16"/>
      <c r="S42" s="15" t="s">
        <v>9</v>
      </c>
    </row>
    <row r="43" spans="1:21" ht="92.25" customHeight="1" x14ac:dyDescent="0.2">
      <c r="A43" s="79" t="s">
        <v>389</v>
      </c>
      <c r="B43" s="2"/>
      <c r="C43" s="79" t="s">
        <v>388</v>
      </c>
      <c r="D43" s="2"/>
      <c r="E43" s="89" t="s">
        <v>386</v>
      </c>
      <c r="F43" s="2"/>
      <c r="G43" s="89" t="s">
        <v>387</v>
      </c>
      <c r="H43" s="2"/>
      <c r="I43" s="92">
        <v>356028</v>
      </c>
      <c r="J43" s="2"/>
      <c r="K43" s="154">
        <v>44551</v>
      </c>
      <c r="L43" s="2"/>
      <c r="M43" s="92" t="s">
        <v>82</v>
      </c>
      <c r="N43" s="2"/>
      <c r="O43" s="114">
        <v>10007.700000000001</v>
      </c>
      <c r="P43" s="89"/>
      <c r="Q43" s="98">
        <v>4716300</v>
      </c>
      <c r="R43" s="89"/>
      <c r="S43" s="96">
        <f>Q43/O43</f>
        <v>471.26712431427796</v>
      </c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</row>
    <row r="46" spans="1:21" x14ac:dyDescent="0.2">
      <c r="A46" s="2"/>
      <c r="O46" s="9" t="s">
        <v>12</v>
      </c>
      <c r="P46" s="4"/>
      <c r="Q46" s="5"/>
      <c r="R46" s="4"/>
      <c r="S46" s="5"/>
    </row>
    <row r="47" spans="1:21" x14ac:dyDescent="0.2">
      <c r="A47" s="2"/>
      <c r="O47" s="4" t="s">
        <v>11</v>
      </c>
      <c r="P47" s="4"/>
      <c r="Q47" s="5" t="s">
        <v>11</v>
      </c>
      <c r="R47" s="4"/>
      <c r="S47" s="5" t="s">
        <v>8</v>
      </c>
    </row>
    <row r="48" spans="1:21" x14ac:dyDescent="0.2">
      <c r="A48" s="2"/>
      <c r="O48" s="4" t="s">
        <v>7</v>
      </c>
      <c r="P48" s="4"/>
      <c r="Q48" s="5" t="s">
        <v>13</v>
      </c>
      <c r="R48" s="4"/>
      <c r="S48" s="5" t="s">
        <v>14</v>
      </c>
    </row>
    <row r="49" spans="1:26" x14ac:dyDescent="0.2">
      <c r="A49" s="2"/>
      <c r="O49" s="78">
        <f>SUM(O30:O45)</f>
        <v>20799.16</v>
      </c>
      <c r="P49" s="10"/>
      <c r="Q49" s="11">
        <f>SUM(Q30:Q45)</f>
        <v>10284545</v>
      </c>
      <c r="R49" s="10"/>
      <c r="S49" s="11">
        <f>Q49/O49</f>
        <v>494.46924779654563</v>
      </c>
    </row>
    <row r="50" spans="1:26" x14ac:dyDescent="0.2">
      <c r="A50" s="2"/>
    </row>
    <row r="51" spans="1:26" x14ac:dyDescent="0.2">
      <c r="A51" t="s">
        <v>10</v>
      </c>
    </row>
    <row r="52" spans="1:26" x14ac:dyDescent="0.2">
      <c r="A52" s="208" t="s">
        <v>56</v>
      </c>
      <c r="F52" s="25" t="s">
        <v>32</v>
      </c>
    </row>
    <row r="53" spans="1:26" x14ac:dyDescent="0.2">
      <c r="C53" s="51" t="s">
        <v>34</v>
      </c>
    </row>
    <row r="54" spans="1:26" ht="13.5" thickBot="1" x14ac:dyDescent="0.25">
      <c r="A54" s="15" t="s">
        <v>0</v>
      </c>
      <c r="B54" s="16"/>
      <c r="C54" s="15" t="s">
        <v>1</v>
      </c>
      <c r="D54" s="15"/>
      <c r="E54" s="15" t="s">
        <v>2</v>
      </c>
      <c r="F54" s="15"/>
      <c r="G54" s="15" t="s">
        <v>3</v>
      </c>
      <c r="H54" s="15"/>
      <c r="I54" s="15" t="s">
        <v>49</v>
      </c>
      <c r="J54" s="15"/>
      <c r="K54" s="15" t="s">
        <v>5</v>
      </c>
      <c r="L54" s="15"/>
      <c r="M54" s="15" t="s">
        <v>6</v>
      </c>
      <c r="N54" s="15"/>
      <c r="O54" s="15" t="s">
        <v>7</v>
      </c>
      <c r="P54" s="17"/>
      <c r="Q54" s="15" t="s">
        <v>8</v>
      </c>
      <c r="R54" s="16"/>
      <c r="S54" s="15" t="s">
        <v>9</v>
      </c>
      <c r="T54" s="16"/>
      <c r="U54" s="62" t="s">
        <v>46</v>
      </c>
      <c r="V54" s="33"/>
      <c r="W54" s="33" t="s">
        <v>22</v>
      </c>
    </row>
    <row r="55" spans="1:26" ht="13.5" thickBot="1" x14ac:dyDescent="0.2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5"/>
      <c r="R55" s="16"/>
      <c r="S55" s="15"/>
      <c r="T55" s="16"/>
      <c r="U55" s="62" t="s">
        <v>47</v>
      </c>
      <c r="V55" s="33"/>
      <c r="W55" s="33"/>
    </row>
    <row r="56" spans="1:26" ht="51" customHeight="1" x14ac:dyDescent="0.2">
      <c r="A56" s="151">
        <v>331111100066</v>
      </c>
      <c r="B56" s="3"/>
      <c r="C56" s="152" t="s">
        <v>78</v>
      </c>
      <c r="D56" s="3"/>
      <c r="E56" s="152" t="s">
        <v>79</v>
      </c>
      <c r="F56" s="3"/>
      <c r="G56" s="152" t="s">
        <v>80</v>
      </c>
      <c r="H56" s="3"/>
      <c r="I56" s="153" t="s">
        <v>81</v>
      </c>
      <c r="J56" s="131"/>
      <c r="K56" s="154">
        <v>44248</v>
      </c>
      <c r="L56" s="131"/>
      <c r="M56" s="133" t="s">
        <v>82</v>
      </c>
      <c r="N56" s="3"/>
      <c r="O56" s="155">
        <v>40</v>
      </c>
      <c r="P56" s="3"/>
      <c r="Q56" s="80">
        <v>107000</v>
      </c>
      <c r="R56" s="3"/>
      <c r="S56" s="11">
        <f>Q56/O56</f>
        <v>2675</v>
      </c>
      <c r="T56" s="131"/>
      <c r="U56" s="131">
        <v>2</v>
      </c>
      <c r="V56" s="131"/>
      <c r="W56" s="131">
        <v>1</v>
      </c>
      <c r="X56" s="67"/>
    </row>
    <row r="57" spans="1:26" ht="6.75" customHeight="1" x14ac:dyDescent="0.2">
      <c r="A57" s="151"/>
      <c r="B57" s="3"/>
      <c r="C57" s="152"/>
      <c r="D57" s="3"/>
      <c r="E57" s="72"/>
      <c r="F57" s="3"/>
      <c r="G57" s="152"/>
      <c r="H57" s="3"/>
      <c r="I57" s="153"/>
      <c r="J57" s="131"/>
      <c r="K57" s="154"/>
      <c r="L57" s="131"/>
      <c r="M57" s="133"/>
      <c r="N57" s="3"/>
      <c r="O57" s="155"/>
      <c r="P57" s="3"/>
      <c r="Q57" s="80"/>
      <c r="R57" s="3"/>
      <c r="S57" s="156"/>
      <c r="T57" s="131"/>
      <c r="U57" s="131"/>
      <c r="V57" s="131"/>
      <c r="W57" s="131"/>
      <c r="X57" s="67"/>
    </row>
    <row r="58" spans="1:26" ht="93" customHeight="1" x14ac:dyDescent="0.2">
      <c r="A58" s="151" t="s">
        <v>161</v>
      </c>
      <c r="B58" s="3"/>
      <c r="C58" s="152" t="s">
        <v>162</v>
      </c>
      <c r="D58" s="3"/>
      <c r="E58" s="152" t="s">
        <v>163</v>
      </c>
      <c r="F58" s="3"/>
      <c r="G58" s="72" t="s">
        <v>164</v>
      </c>
      <c r="H58" s="3"/>
      <c r="I58" s="157" t="s">
        <v>165</v>
      </c>
      <c r="J58" s="131"/>
      <c r="K58" s="154">
        <v>44307</v>
      </c>
      <c r="L58" s="131"/>
      <c r="M58" s="133" t="s">
        <v>125</v>
      </c>
      <c r="N58" s="3"/>
      <c r="O58" s="187">
        <v>3728.81</v>
      </c>
      <c r="P58" s="3"/>
      <c r="Q58" s="80">
        <v>1350000</v>
      </c>
      <c r="R58" s="67"/>
      <c r="S58" s="11">
        <f>Q58/O58</f>
        <v>362.04580013462743</v>
      </c>
      <c r="T58" s="131"/>
      <c r="U58" s="131">
        <v>6</v>
      </c>
      <c r="V58" s="131"/>
      <c r="W58" s="131">
        <v>1</v>
      </c>
      <c r="X58" s="67"/>
    </row>
    <row r="59" spans="1:26" ht="5.25" customHeight="1" x14ac:dyDescent="0.2">
      <c r="A59" s="133"/>
      <c r="B59" s="3"/>
      <c r="C59" s="136"/>
      <c r="D59" s="67"/>
      <c r="E59" s="72"/>
      <c r="F59" s="3"/>
      <c r="G59" s="72"/>
      <c r="H59" s="3"/>
      <c r="I59" s="157"/>
      <c r="J59" s="131"/>
      <c r="K59" s="154"/>
      <c r="L59" s="131"/>
      <c r="M59" s="133"/>
      <c r="N59" s="3"/>
      <c r="O59" s="155"/>
      <c r="P59" s="3"/>
      <c r="Q59" s="80"/>
      <c r="R59" s="3"/>
      <c r="S59" s="11"/>
      <c r="T59" s="67"/>
      <c r="U59" s="142"/>
      <c r="V59" s="159"/>
      <c r="W59" s="131"/>
      <c r="X59" s="67"/>
    </row>
    <row r="60" spans="1:26" ht="20.25" customHeight="1" x14ac:dyDescent="0.2">
      <c r="A60" s="151">
        <v>285126100115</v>
      </c>
      <c r="B60" s="3"/>
      <c r="C60" s="152" t="s">
        <v>173</v>
      </c>
      <c r="D60" s="3"/>
      <c r="E60" s="72" t="s">
        <v>174</v>
      </c>
      <c r="F60" s="3"/>
      <c r="G60" s="72" t="s">
        <v>175</v>
      </c>
      <c r="H60" s="3"/>
      <c r="I60" s="157" t="s">
        <v>176</v>
      </c>
      <c r="J60" s="131"/>
      <c r="K60" s="154">
        <v>44337</v>
      </c>
      <c r="L60" s="131"/>
      <c r="M60" s="133" t="s">
        <v>66</v>
      </c>
      <c r="N60" s="3"/>
      <c r="O60" s="142">
        <v>120</v>
      </c>
      <c r="P60" s="160"/>
      <c r="Q60" s="80">
        <v>225000</v>
      </c>
      <c r="R60" s="3"/>
      <c r="S60" s="11">
        <f>Q60/O60</f>
        <v>1875</v>
      </c>
      <c r="T60" s="67"/>
      <c r="U60" s="131">
        <v>3</v>
      </c>
      <c r="V60" s="159"/>
      <c r="W60" s="131">
        <v>1</v>
      </c>
      <c r="X60" s="67"/>
    </row>
    <row r="61" spans="1:26" ht="6" customHeight="1" x14ac:dyDescent="0.2">
      <c r="A61" s="133"/>
      <c r="B61" s="3"/>
      <c r="C61" s="72"/>
      <c r="D61" s="3"/>
      <c r="E61" s="72"/>
      <c r="F61" s="3"/>
      <c r="G61" s="152"/>
      <c r="H61" s="3"/>
      <c r="I61" s="153"/>
      <c r="J61" s="131"/>
      <c r="K61" s="154"/>
      <c r="L61" s="131"/>
      <c r="M61" s="133"/>
      <c r="N61" s="3"/>
      <c r="O61" s="155"/>
      <c r="P61" s="3"/>
      <c r="Q61" s="80"/>
      <c r="R61" s="3"/>
      <c r="S61" s="11"/>
      <c r="T61" s="67"/>
      <c r="U61" s="4"/>
      <c r="V61" s="131"/>
      <c r="W61" s="131"/>
      <c r="X61" s="4"/>
      <c r="Y61" s="4"/>
      <c r="Z61" s="4"/>
    </row>
    <row r="62" spans="1:26" ht="112.5" customHeight="1" x14ac:dyDescent="0.2">
      <c r="A62" s="151" t="s">
        <v>195</v>
      </c>
      <c r="B62" s="3"/>
      <c r="C62" s="152" t="s">
        <v>196</v>
      </c>
      <c r="D62" s="3"/>
      <c r="E62" s="152" t="s">
        <v>197</v>
      </c>
      <c r="F62" s="3"/>
      <c r="G62" s="72" t="s">
        <v>198</v>
      </c>
      <c r="H62" s="3"/>
      <c r="I62" s="153" t="s">
        <v>199</v>
      </c>
      <c r="J62" s="131"/>
      <c r="K62" s="154">
        <v>44337</v>
      </c>
      <c r="L62" s="131"/>
      <c r="M62" s="133" t="s">
        <v>66</v>
      </c>
      <c r="N62" s="3"/>
      <c r="O62" s="155">
        <v>766.98</v>
      </c>
      <c r="P62" s="3"/>
      <c r="Q62" s="80">
        <v>461000</v>
      </c>
      <c r="R62" s="3"/>
      <c r="S62" s="11">
        <f>Q62/O62</f>
        <v>601.05869774961536</v>
      </c>
      <c r="T62" s="67"/>
      <c r="U62" s="131">
        <v>8</v>
      </c>
      <c r="V62" s="131"/>
      <c r="W62" s="131">
        <v>1</v>
      </c>
      <c r="X62" s="4"/>
      <c r="Y62" s="4"/>
      <c r="Z62" s="4"/>
    </row>
    <row r="63" spans="1:26" ht="6" customHeight="1" x14ac:dyDescent="0.2">
      <c r="A63" s="151"/>
      <c r="B63" s="3"/>
      <c r="C63" s="152"/>
      <c r="D63" s="3"/>
      <c r="E63" s="152"/>
      <c r="F63" s="3"/>
      <c r="G63" s="72"/>
      <c r="H63" s="3"/>
      <c r="I63" s="153"/>
      <c r="J63" s="131"/>
      <c r="K63" s="154"/>
      <c r="L63" s="131"/>
      <c r="M63" s="133"/>
      <c r="N63" s="3"/>
      <c r="O63" s="155"/>
      <c r="P63" s="3"/>
      <c r="Q63" s="80"/>
      <c r="R63" s="3"/>
      <c r="S63" s="11"/>
      <c r="T63" s="131"/>
      <c r="U63" s="131"/>
      <c r="V63" s="131"/>
      <c r="W63" s="131"/>
      <c r="X63" s="82"/>
    </row>
    <row r="64" spans="1:26" ht="16.5" customHeight="1" x14ac:dyDescent="0.2">
      <c r="A64" s="151">
        <v>253132400064</v>
      </c>
      <c r="B64" s="3"/>
      <c r="C64" s="152" t="s">
        <v>210</v>
      </c>
      <c r="D64" s="3"/>
      <c r="E64" s="72" t="s">
        <v>211</v>
      </c>
      <c r="F64" s="3"/>
      <c r="G64" s="72" t="s">
        <v>212</v>
      </c>
      <c r="H64" s="3"/>
      <c r="I64" s="157" t="s">
        <v>213</v>
      </c>
      <c r="J64" s="131"/>
      <c r="K64" s="154">
        <v>44368</v>
      </c>
      <c r="L64" s="131"/>
      <c r="M64" s="133" t="s">
        <v>53</v>
      </c>
      <c r="N64" s="3"/>
      <c r="O64" s="158">
        <v>26</v>
      </c>
      <c r="P64" s="3"/>
      <c r="Q64" s="80">
        <v>450000</v>
      </c>
      <c r="R64" s="3"/>
      <c r="S64" s="11">
        <f>Q64/O64</f>
        <v>17307.692307692309</v>
      </c>
      <c r="T64" s="131"/>
      <c r="U64" s="131">
        <v>3</v>
      </c>
      <c r="V64" s="131"/>
      <c r="W64" s="131">
        <v>1</v>
      </c>
      <c r="X64" s="67"/>
    </row>
    <row r="65" spans="1:24" ht="7.5" customHeight="1" x14ac:dyDescent="0.2">
      <c r="A65" s="151"/>
      <c r="B65" s="3"/>
      <c r="C65" s="136"/>
      <c r="D65" s="67"/>
      <c r="E65" s="152"/>
      <c r="F65" s="3"/>
      <c r="G65" s="72"/>
      <c r="H65" s="3"/>
      <c r="I65" s="157"/>
      <c r="J65" s="131"/>
      <c r="K65" s="154"/>
      <c r="L65" s="131"/>
      <c r="M65" s="133"/>
      <c r="N65" s="3"/>
      <c r="O65" s="155"/>
      <c r="P65" s="3"/>
      <c r="Q65" s="80"/>
      <c r="R65" s="3"/>
      <c r="S65" s="11"/>
      <c r="T65" s="67"/>
      <c r="U65" s="131"/>
      <c r="V65" s="159"/>
      <c r="W65" s="131"/>
      <c r="X65" s="82"/>
    </row>
    <row r="66" spans="1:24" ht="18" customHeight="1" x14ac:dyDescent="0.2">
      <c r="A66" s="151">
        <v>357117300032</v>
      </c>
      <c r="B66" s="3"/>
      <c r="C66" s="152" t="s">
        <v>242</v>
      </c>
      <c r="D66" s="3"/>
      <c r="E66" s="72" t="s">
        <v>243</v>
      </c>
      <c r="F66" s="3"/>
      <c r="G66" s="72" t="s">
        <v>244</v>
      </c>
      <c r="H66" s="3"/>
      <c r="I66" s="157" t="s">
        <v>245</v>
      </c>
      <c r="J66" s="131"/>
      <c r="K66" s="154">
        <v>44398</v>
      </c>
      <c r="L66" s="131"/>
      <c r="M66" s="133" t="s">
        <v>82</v>
      </c>
      <c r="N66" s="3"/>
      <c r="O66" s="158">
        <v>311</v>
      </c>
      <c r="P66" s="160"/>
      <c r="Q66" s="80">
        <v>630000</v>
      </c>
      <c r="R66" s="3"/>
      <c r="S66" s="141">
        <f>Q66/O66</f>
        <v>2025.7234726688102</v>
      </c>
      <c r="T66" s="67"/>
      <c r="U66" s="131">
        <v>12</v>
      </c>
      <c r="V66" s="159"/>
      <c r="W66" s="131">
        <v>1</v>
      </c>
      <c r="X66" s="67"/>
    </row>
    <row r="67" spans="1:24" ht="6.75" customHeight="1" x14ac:dyDescent="0.2">
      <c r="A67" s="133"/>
      <c r="B67" s="3"/>
      <c r="C67" s="72"/>
      <c r="D67" s="3"/>
      <c r="E67" s="152"/>
      <c r="F67" s="3"/>
      <c r="G67" s="72"/>
      <c r="H67" s="3"/>
      <c r="I67" s="153"/>
      <c r="J67" s="131"/>
      <c r="K67" s="154"/>
      <c r="L67" s="131"/>
      <c r="M67" s="133"/>
      <c r="N67" s="3"/>
      <c r="O67" s="155"/>
      <c r="P67" s="3"/>
      <c r="Q67" s="80"/>
      <c r="R67" s="3"/>
      <c r="S67" s="156"/>
      <c r="T67" s="67"/>
      <c r="U67" s="131"/>
      <c r="V67" s="159"/>
      <c r="W67" s="131"/>
      <c r="X67" s="2"/>
    </row>
    <row r="68" spans="1:24" ht="18.75" customHeight="1" x14ac:dyDescent="0.2">
      <c r="A68" s="151">
        <v>331731400050</v>
      </c>
      <c r="B68" s="3"/>
      <c r="C68" s="152" t="s">
        <v>291</v>
      </c>
      <c r="D68" s="3"/>
      <c r="E68" s="72" t="s">
        <v>292</v>
      </c>
      <c r="F68" s="3"/>
      <c r="G68" s="72" t="s">
        <v>293</v>
      </c>
      <c r="H68" s="3"/>
      <c r="I68" s="157" t="s">
        <v>294</v>
      </c>
      <c r="J68" s="131"/>
      <c r="K68" s="177">
        <v>44460</v>
      </c>
      <c r="L68" s="131"/>
      <c r="M68" s="133" t="s">
        <v>66</v>
      </c>
      <c r="N68" s="3"/>
      <c r="O68" s="142">
        <v>40</v>
      </c>
      <c r="P68" s="160"/>
      <c r="Q68" s="80">
        <v>200000</v>
      </c>
      <c r="R68" s="3"/>
      <c r="S68" s="141">
        <f>Q68/O68</f>
        <v>5000</v>
      </c>
      <c r="T68" s="67"/>
      <c r="U68" s="131">
        <v>12</v>
      </c>
      <c r="V68" s="159"/>
      <c r="W68" s="131">
        <v>1</v>
      </c>
      <c r="X68" s="67" t="s">
        <v>143</v>
      </c>
    </row>
    <row r="69" spans="1:24" ht="6.75" customHeight="1" x14ac:dyDescent="0.2">
      <c r="A69" s="151"/>
      <c r="B69" s="67"/>
      <c r="C69" s="152"/>
      <c r="D69" s="67"/>
      <c r="E69" s="72"/>
      <c r="F69" s="67"/>
      <c r="G69" s="72"/>
      <c r="H69" s="67"/>
      <c r="I69" s="157"/>
      <c r="J69" s="67"/>
      <c r="K69" s="154"/>
      <c r="L69" s="67"/>
      <c r="M69" s="133"/>
      <c r="N69" s="67"/>
      <c r="O69" s="155"/>
      <c r="P69" s="67"/>
      <c r="Q69" s="80"/>
      <c r="R69" s="67"/>
      <c r="S69" s="156"/>
      <c r="T69" s="67"/>
      <c r="U69" s="131"/>
      <c r="V69" s="67"/>
      <c r="W69" s="131"/>
      <c r="X69" s="82"/>
    </row>
    <row r="70" spans="1:24" ht="18" customHeight="1" x14ac:dyDescent="0.2">
      <c r="A70" s="133">
        <v>330930100099</v>
      </c>
      <c r="B70" s="67"/>
      <c r="C70" s="72" t="s">
        <v>315</v>
      </c>
      <c r="D70" s="67"/>
      <c r="E70" s="72" t="s">
        <v>316</v>
      </c>
      <c r="F70" s="67"/>
      <c r="G70" s="72" t="s">
        <v>317</v>
      </c>
      <c r="H70" s="67"/>
      <c r="I70" s="157" t="s">
        <v>318</v>
      </c>
      <c r="J70" s="67"/>
      <c r="K70" s="177">
        <v>44490</v>
      </c>
      <c r="L70" s="67"/>
      <c r="M70" s="133" t="s">
        <v>66</v>
      </c>
      <c r="N70" s="67"/>
      <c r="O70" s="155">
        <v>285</v>
      </c>
      <c r="P70" s="67"/>
      <c r="Q70" s="257">
        <v>675000</v>
      </c>
      <c r="R70" s="67"/>
      <c r="S70" s="156">
        <f>Q70/O70</f>
        <v>2368.4210526315787</v>
      </c>
      <c r="T70" s="67"/>
      <c r="U70" s="131">
        <v>13</v>
      </c>
      <c r="V70" s="67"/>
      <c r="W70" s="131">
        <v>2</v>
      </c>
    </row>
    <row r="71" spans="1:24" ht="6" customHeight="1" x14ac:dyDescent="0.2">
      <c r="A71" s="133"/>
      <c r="B71" s="67"/>
      <c r="C71" s="72"/>
      <c r="D71" s="67"/>
      <c r="E71" s="72"/>
      <c r="F71" s="67"/>
      <c r="G71" s="72"/>
      <c r="H71" s="67"/>
      <c r="I71" s="157"/>
      <c r="J71" s="67"/>
      <c r="K71" s="177"/>
      <c r="L71" s="67"/>
      <c r="M71" s="133"/>
      <c r="N71" s="67"/>
      <c r="O71" s="155"/>
      <c r="P71" s="67"/>
      <c r="Q71" s="80"/>
      <c r="R71" s="67"/>
      <c r="S71" s="156"/>
      <c r="T71" s="67"/>
      <c r="U71" s="131"/>
      <c r="V71" s="67"/>
      <c r="W71" s="131"/>
    </row>
    <row r="72" spans="1:24" ht="27.75" customHeight="1" x14ac:dyDescent="0.2">
      <c r="A72" s="133">
        <v>338318100126</v>
      </c>
      <c r="B72" s="67"/>
      <c r="C72" s="72" t="s">
        <v>322</v>
      </c>
      <c r="D72" s="67"/>
      <c r="E72" s="72" t="s">
        <v>323</v>
      </c>
      <c r="F72" s="67"/>
      <c r="G72" s="152" t="s">
        <v>324</v>
      </c>
      <c r="H72" s="67"/>
      <c r="I72" s="157" t="s">
        <v>325</v>
      </c>
      <c r="J72" s="67"/>
      <c r="K72" s="177">
        <v>44460</v>
      </c>
      <c r="L72" s="67"/>
      <c r="M72" s="133" t="s">
        <v>82</v>
      </c>
      <c r="N72" s="67"/>
      <c r="O72" s="155">
        <v>280</v>
      </c>
      <c r="P72" s="67"/>
      <c r="Q72" s="257">
        <v>237500</v>
      </c>
      <c r="R72" s="67"/>
      <c r="S72" s="156">
        <f>Q72/O72</f>
        <v>848.21428571428567</v>
      </c>
      <c r="T72" s="67"/>
      <c r="U72" s="131"/>
      <c r="V72" s="67"/>
      <c r="W72" s="131"/>
    </row>
    <row r="73" spans="1:24" ht="5.25" customHeight="1" x14ac:dyDescent="0.2">
      <c r="A73" s="133"/>
      <c r="B73" s="67"/>
      <c r="C73" s="72"/>
      <c r="D73" s="67"/>
      <c r="E73" s="72"/>
      <c r="F73" s="67"/>
      <c r="G73" s="72"/>
      <c r="H73" s="67"/>
      <c r="I73" s="157"/>
      <c r="J73" s="67"/>
      <c r="K73" s="177"/>
      <c r="L73" s="67"/>
      <c r="M73" s="133"/>
      <c r="N73" s="67"/>
      <c r="O73" s="155"/>
      <c r="P73" s="67"/>
      <c r="Q73" s="257"/>
      <c r="R73" s="67"/>
      <c r="S73" s="156"/>
      <c r="T73" s="67"/>
      <c r="U73" s="131"/>
      <c r="V73" s="67"/>
      <c r="W73" s="131"/>
    </row>
    <row r="74" spans="1:24" ht="18" customHeight="1" x14ac:dyDescent="0.2">
      <c r="A74" s="133">
        <v>337505100124</v>
      </c>
      <c r="C74" s="72" t="s">
        <v>338</v>
      </c>
      <c r="D74" s="82"/>
      <c r="E74" s="72" t="s">
        <v>339</v>
      </c>
      <c r="F74" s="67"/>
      <c r="G74" s="72" t="s">
        <v>340</v>
      </c>
      <c r="H74" s="67"/>
      <c r="I74" s="157" t="s">
        <v>341</v>
      </c>
      <c r="J74" s="67"/>
      <c r="K74" s="177">
        <v>44490</v>
      </c>
      <c r="L74" s="67"/>
      <c r="M74" s="133" t="s">
        <v>82</v>
      </c>
      <c r="N74" s="67"/>
      <c r="O74" s="155">
        <v>321</v>
      </c>
      <c r="P74" s="67"/>
      <c r="Q74" s="257">
        <v>150000</v>
      </c>
      <c r="R74" s="67"/>
      <c r="S74" s="156">
        <f>Q74/O74</f>
        <v>467.28971962616822</v>
      </c>
      <c r="T74" s="67"/>
      <c r="U74" s="131">
        <v>9</v>
      </c>
      <c r="V74" s="67"/>
      <c r="W74" s="131">
        <v>1</v>
      </c>
      <c r="X74" s="67" t="s">
        <v>143</v>
      </c>
    </row>
    <row r="75" spans="1:24" ht="5.25" customHeight="1" x14ac:dyDescent="0.2">
      <c r="A75" s="12"/>
      <c r="C75" s="90"/>
      <c r="D75" s="82"/>
      <c r="E75" s="72"/>
      <c r="F75" s="67"/>
      <c r="G75" s="72"/>
      <c r="H75" s="67"/>
      <c r="I75" s="157"/>
      <c r="J75" s="67"/>
      <c r="K75" s="154"/>
      <c r="L75" s="67"/>
      <c r="M75" s="133"/>
      <c r="N75" s="67"/>
      <c r="O75" s="155"/>
      <c r="P75" s="67"/>
      <c r="Q75" s="257"/>
      <c r="R75" s="67"/>
      <c r="S75" s="156"/>
      <c r="T75" s="67"/>
      <c r="U75" s="131"/>
      <c r="V75" s="67"/>
      <c r="W75" s="131"/>
    </row>
    <row r="76" spans="1:24" ht="20.25" customHeight="1" x14ac:dyDescent="0.2">
      <c r="A76" s="133">
        <v>331126300175</v>
      </c>
      <c r="C76" s="72" t="s">
        <v>378</v>
      </c>
      <c r="D76" s="82"/>
      <c r="E76" s="72" t="s">
        <v>379</v>
      </c>
      <c r="F76" s="67"/>
      <c r="G76" s="72" t="s">
        <v>109</v>
      </c>
      <c r="H76" s="67"/>
      <c r="I76" s="157" t="s">
        <v>380</v>
      </c>
      <c r="J76" s="67"/>
      <c r="K76" s="154">
        <v>44551</v>
      </c>
      <c r="L76" s="67"/>
      <c r="M76" s="133" t="s">
        <v>82</v>
      </c>
      <c r="N76" s="67"/>
      <c r="O76" s="155">
        <v>320</v>
      </c>
      <c r="P76" s="67"/>
      <c r="Q76" s="257">
        <v>185200</v>
      </c>
      <c r="R76" s="67"/>
      <c r="S76" s="164">
        <f>Q76/O76</f>
        <v>578.75</v>
      </c>
      <c r="T76" s="67"/>
      <c r="U76" s="131">
        <v>5</v>
      </c>
      <c r="V76" s="67"/>
      <c r="W76" s="131">
        <v>1</v>
      </c>
    </row>
    <row r="77" spans="1:24" x14ac:dyDescent="0.2">
      <c r="A77" s="12"/>
      <c r="C77" s="90"/>
      <c r="D77" s="82"/>
      <c r="E77" s="72"/>
      <c r="F77" s="67"/>
      <c r="G77" s="72"/>
      <c r="H77" s="67"/>
      <c r="I77" s="157"/>
      <c r="J77" s="67"/>
      <c r="K77" s="154"/>
      <c r="L77" s="67"/>
      <c r="M77" s="133"/>
      <c r="N77" s="67"/>
      <c r="O77" s="155"/>
      <c r="P77" s="67"/>
      <c r="Q77" s="257"/>
      <c r="R77" s="67"/>
      <c r="S77" s="156"/>
      <c r="T77" s="67"/>
      <c r="U77" s="131"/>
      <c r="V77" s="67"/>
      <c r="W77" s="131"/>
    </row>
    <row r="78" spans="1:24" x14ac:dyDescent="0.2">
      <c r="A78" s="68"/>
      <c r="C78" s="71"/>
      <c r="E78" s="72"/>
      <c r="F78" s="67"/>
      <c r="G78" s="72"/>
      <c r="H78" s="67"/>
      <c r="I78" s="157"/>
      <c r="J78" s="67"/>
      <c r="K78" s="154"/>
      <c r="L78" s="67"/>
      <c r="M78" s="133"/>
      <c r="N78" s="67"/>
      <c r="O78" s="155"/>
      <c r="P78" s="67"/>
      <c r="Q78" s="257"/>
      <c r="R78" s="67"/>
      <c r="S78" s="156"/>
      <c r="T78" s="67"/>
      <c r="U78" s="131"/>
      <c r="V78" s="67"/>
      <c r="W78" s="131"/>
    </row>
    <row r="79" spans="1:24" x14ac:dyDescent="0.2">
      <c r="A79" s="12"/>
      <c r="C79" s="14"/>
      <c r="E79" s="14"/>
      <c r="G79" s="14"/>
      <c r="I79" s="6"/>
      <c r="K79" s="18"/>
      <c r="M79" s="12"/>
      <c r="O79" s="19"/>
      <c r="Q79" s="40"/>
      <c r="S79" s="11"/>
      <c r="U79" s="4"/>
      <c r="W79" s="4"/>
    </row>
    <row r="80" spans="1:24" ht="13.5" thickBot="1" x14ac:dyDescent="0.25">
      <c r="A80" s="24"/>
      <c r="B80" s="2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41"/>
      <c r="U80" s="53"/>
      <c r="V80" s="53"/>
      <c r="W80" s="53"/>
    </row>
    <row r="81" spans="3:23" x14ac:dyDescent="0.2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9" t="s">
        <v>12</v>
      </c>
      <c r="P81" s="4"/>
      <c r="Q81" s="5"/>
      <c r="R81" s="4"/>
      <c r="S81" s="5"/>
      <c r="T81" s="41"/>
      <c r="U81" s="41"/>
      <c r="V81" s="41"/>
      <c r="W81" s="41"/>
    </row>
    <row r="82" spans="3:23" x14ac:dyDescent="0.2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 t="s">
        <v>11</v>
      </c>
      <c r="P82" s="4"/>
      <c r="Q82" s="5" t="s">
        <v>11</v>
      </c>
      <c r="R82" s="4"/>
      <c r="S82" s="5" t="s">
        <v>8</v>
      </c>
      <c r="T82" s="41"/>
      <c r="U82" s="41"/>
      <c r="V82" s="41"/>
      <c r="W82" s="41"/>
    </row>
    <row r="83" spans="3:23" x14ac:dyDescent="0.2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 t="s">
        <v>7</v>
      </c>
      <c r="P83" s="4"/>
      <c r="Q83" s="5" t="s">
        <v>13</v>
      </c>
      <c r="R83" s="4"/>
      <c r="S83" s="5" t="s">
        <v>14</v>
      </c>
      <c r="T83" s="41"/>
      <c r="U83" s="41"/>
      <c r="V83" s="41"/>
      <c r="W83" s="41"/>
    </row>
    <row r="84" spans="3:23" x14ac:dyDescent="0.2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8">
        <f>SUM(O56,O58,O59,O60,O62,O64,O65,O66,O68,O70,O72,O74,O76)</f>
        <v>6238.79</v>
      </c>
      <c r="P84" s="10"/>
      <c r="Q84" s="11">
        <f>SUM(Q56:Q79)</f>
        <v>4670700</v>
      </c>
      <c r="R84" s="10"/>
      <c r="S84" s="11">
        <f>Q84/O84</f>
        <v>748.65478722636919</v>
      </c>
      <c r="T84" s="41"/>
      <c r="U84" s="41"/>
      <c r="V84" s="41"/>
      <c r="W84" s="41"/>
    </row>
    <row r="85" spans="3:23" x14ac:dyDescent="0.2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3" x14ac:dyDescent="0.2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phoneticPr fontId="12" type="noConversion"/>
  <pageMargins left="0.53" right="0.13" top="0.79" bottom="0.63" header="0.5" footer="0.5"/>
  <pageSetup paperSize="5" scale="76" orientation="landscape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Normal="100" workbookViewId="0">
      <selection activeCell="E12" sqref="E12"/>
    </sheetView>
  </sheetViews>
  <sheetFormatPr defaultRowHeight="12.75" x14ac:dyDescent="0.2"/>
  <cols>
    <col min="1" max="1" width="13" bestFit="1" customWidth="1"/>
    <col min="2" max="2" width="0.5703125" customWidth="1"/>
    <col min="3" max="3" width="28.5703125" customWidth="1"/>
    <col min="4" max="4" width="0.7109375" customWidth="1"/>
    <col min="5" max="5" width="34.42578125" customWidth="1"/>
    <col min="6" max="6" width="1.42578125" customWidth="1"/>
    <col min="7" max="7" width="0.140625" customWidth="1"/>
    <col min="8" max="8" width="35.5703125" bestFit="1" customWidth="1"/>
    <col min="9" max="9" width="0.7109375" customWidth="1"/>
    <col min="11" max="11" width="0.5703125" customWidth="1"/>
    <col min="13" max="13" width="0.5703125" customWidth="1"/>
    <col min="15" max="15" width="0.7109375" customWidth="1"/>
    <col min="17" max="17" width="0.42578125" customWidth="1"/>
    <col min="19" max="19" width="0.7109375" customWidth="1"/>
    <col min="21" max="21" width="0.42578125" customWidth="1"/>
    <col min="23" max="23" width="0.5703125" customWidth="1"/>
  </cols>
  <sheetData>
    <row r="1" spans="1:24" x14ac:dyDescent="0.2">
      <c r="A1" s="208" t="s">
        <v>56</v>
      </c>
      <c r="J1" s="25" t="s">
        <v>38</v>
      </c>
    </row>
    <row r="2" spans="1:24" x14ac:dyDescent="0.2">
      <c r="J2" s="25" t="s">
        <v>37</v>
      </c>
    </row>
    <row r="3" spans="1:24" ht="13.5" thickBot="1" x14ac:dyDescent="0.25">
      <c r="A3" s="15" t="s">
        <v>0</v>
      </c>
      <c r="B3" s="16"/>
      <c r="C3" s="15" t="s">
        <v>1</v>
      </c>
      <c r="D3" s="15"/>
      <c r="E3" s="15" t="s">
        <v>15</v>
      </c>
      <c r="F3" s="15"/>
      <c r="G3" s="15"/>
      <c r="H3" s="15" t="s">
        <v>16</v>
      </c>
      <c r="I3" s="15"/>
      <c r="J3" s="15" t="s">
        <v>42</v>
      </c>
      <c r="K3" s="15"/>
      <c r="L3" s="15" t="s">
        <v>5</v>
      </c>
      <c r="M3" s="15"/>
      <c r="N3" s="15" t="s">
        <v>6</v>
      </c>
      <c r="O3" s="15"/>
      <c r="P3" s="15" t="s">
        <v>7</v>
      </c>
      <c r="Q3" s="15"/>
      <c r="R3" s="21" t="s">
        <v>8</v>
      </c>
      <c r="S3" s="21"/>
      <c r="T3" s="21" t="s">
        <v>9</v>
      </c>
      <c r="U3" s="21"/>
      <c r="V3" s="21"/>
      <c r="W3" s="21"/>
      <c r="X3" s="21"/>
    </row>
    <row r="4" spans="1:24" ht="20.25" customHeight="1" x14ac:dyDescent="0.2">
      <c r="A4" s="133">
        <v>3383302000020</v>
      </c>
      <c r="B4" s="131"/>
      <c r="C4" s="152" t="s">
        <v>83</v>
      </c>
      <c r="D4" s="131"/>
      <c r="E4" s="152" t="s">
        <v>84</v>
      </c>
      <c r="F4" s="72"/>
      <c r="G4" s="72"/>
      <c r="H4" s="72" t="s">
        <v>85</v>
      </c>
      <c r="I4" s="131"/>
      <c r="J4" s="131">
        <v>354592</v>
      </c>
      <c r="K4" s="131"/>
      <c r="L4" s="143">
        <v>44248</v>
      </c>
      <c r="M4" s="131"/>
      <c r="N4" s="131" t="s">
        <v>86</v>
      </c>
      <c r="O4" s="131"/>
      <c r="P4" s="131">
        <v>43.75</v>
      </c>
      <c r="Q4" s="131"/>
      <c r="R4" s="132">
        <v>34000</v>
      </c>
      <c r="S4" s="131"/>
      <c r="T4" s="164">
        <f>R4/P4</f>
        <v>777.14285714285711</v>
      </c>
      <c r="U4" s="156"/>
      <c r="V4" s="131"/>
      <c r="W4" s="131"/>
      <c r="X4" s="131"/>
    </row>
    <row r="5" spans="1:24" x14ac:dyDescent="0.2">
      <c r="A5" s="133">
        <v>338330100130</v>
      </c>
      <c r="B5" s="131"/>
      <c r="C5" s="152" t="s">
        <v>180</v>
      </c>
      <c r="D5" s="131"/>
      <c r="E5" s="152" t="s">
        <v>181</v>
      </c>
      <c r="F5" s="131"/>
      <c r="G5" s="131"/>
      <c r="H5" s="152" t="s">
        <v>182</v>
      </c>
      <c r="I5" s="131"/>
      <c r="J5" s="131">
        <v>355081</v>
      </c>
      <c r="K5" s="131"/>
      <c r="L5" s="143">
        <v>44337</v>
      </c>
      <c r="M5" s="131"/>
      <c r="N5" s="131" t="s">
        <v>86</v>
      </c>
      <c r="O5" s="131"/>
      <c r="P5" s="131">
        <v>40</v>
      </c>
      <c r="Q5" s="131"/>
      <c r="R5" s="132">
        <v>43000</v>
      </c>
      <c r="S5" s="131"/>
      <c r="T5" s="164">
        <f>R5/P5</f>
        <v>1075</v>
      </c>
      <c r="U5" s="131"/>
      <c r="V5" s="131"/>
      <c r="W5" s="131"/>
      <c r="X5" s="131"/>
    </row>
    <row r="6" spans="1:24" ht="20.25" customHeight="1" x14ac:dyDescent="0.2">
      <c r="A6" s="133">
        <v>338330400037</v>
      </c>
      <c r="B6" s="131"/>
      <c r="C6" s="152" t="s">
        <v>177</v>
      </c>
      <c r="D6" s="131"/>
      <c r="E6" s="152" t="s">
        <v>178</v>
      </c>
      <c r="F6" s="131"/>
      <c r="G6" s="131"/>
      <c r="H6" s="152" t="s">
        <v>179</v>
      </c>
      <c r="I6" s="131"/>
      <c r="J6" s="131">
        <v>355088</v>
      </c>
      <c r="K6" s="131"/>
      <c r="L6" s="143">
        <v>44337</v>
      </c>
      <c r="M6" s="131"/>
      <c r="N6" s="131" t="s">
        <v>86</v>
      </c>
      <c r="O6" s="131"/>
      <c r="P6" s="131">
        <v>40</v>
      </c>
      <c r="Q6" s="131"/>
      <c r="R6" s="132">
        <v>40000</v>
      </c>
      <c r="S6" s="131"/>
      <c r="T6" s="164">
        <f>R6/P6</f>
        <v>1000</v>
      </c>
      <c r="U6" s="156"/>
      <c r="V6" s="131"/>
      <c r="W6" s="131"/>
      <c r="X6" s="131"/>
    </row>
    <row r="7" spans="1:24" x14ac:dyDescent="0.2">
      <c r="A7" s="84"/>
      <c r="B7" s="82"/>
      <c r="C7" s="90"/>
      <c r="D7" s="82"/>
      <c r="E7" s="90"/>
      <c r="F7" s="82"/>
      <c r="G7" s="90"/>
      <c r="H7" s="82"/>
      <c r="I7" s="91"/>
      <c r="J7" s="131"/>
      <c r="K7" s="3"/>
      <c r="L7" s="143"/>
      <c r="M7" s="131"/>
      <c r="N7" s="131"/>
      <c r="O7" s="131"/>
      <c r="P7" s="131"/>
      <c r="Q7" s="131"/>
      <c r="R7" s="132"/>
      <c r="S7" s="131"/>
      <c r="T7" s="164"/>
      <c r="U7" s="131"/>
      <c r="V7" s="131"/>
      <c r="W7" s="131"/>
      <c r="X7" s="131"/>
    </row>
    <row r="8" spans="1:24" x14ac:dyDescent="0.2">
      <c r="A8" s="133"/>
      <c r="B8" s="131"/>
      <c r="C8" s="67"/>
      <c r="D8" s="131"/>
      <c r="E8" s="72"/>
      <c r="F8" s="72"/>
      <c r="G8" s="72"/>
      <c r="H8" s="72"/>
      <c r="I8" s="131"/>
      <c r="J8" s="131"/>
      <c r="K8" s="131"/>
      <c r="L8" s="143"/>
      <c r="M8" s="131"/>
      <c r="N8" s="131"/>
      <c r="O8" s="131"/>
      <c r="P8" s="155"/>
      <c r="Q8" s="131"/>
      <c r="R8" s="132"/>
      <c r="S8" s="131"/>
      <c r="T8" s="80"/>
      <c r="U8" s="131"/>
      <c r="V8" s="131"/>
      <c r="W8" s="131"/>
      <c r="X8" s="131"/>
    </row>
    <row r="9" spans="1:24" x14ac:dyDescent="0.2">
      <c r="A9" s="133"/>
      <c r="B9" s="131"/>
      <c r="C9" s="72"/>
      <c r="D9" s="131"/>
      <c r="E9" s="72"/>
      <c r="F9" s="72"/>
      <c r="G9" s="72"/>
      <c r="H9" s="72"/>
      <c r="I9" s="131"/>
      <c r="J9" s="131"/>
      <c r="K9" s="131"/>
      <c r="L9" s="131"/>
      <c r="M9" s="131"/>
      <c r="N9" s="131"/>
      <c r="O9" s="131"/>
      <c r="P9" s="155"/>
      <c r="Q9" s="131"/>
      <c r="R9" s="132"/>
      <c r="S9" s="131"/>
      <c r="T9" s="80"/>
      <c r="U9" s="131"/>
      <c r="V9" s="131"/>
      <c r="W9" s="131"/>
      <c r="X9" s="131"/>
    </row>
    <row r="10" spans="1:24" x14ac:dyDescent="0.2">
      <c r="A10" s="133"/>
      <c r="B10" s="131"/>
      <c r="C10" s="72"/>
      <c r="D10" s="131"/>
      <c r="E10" s="72"/>
      <c r="F10" s="72"/>
      <c r="G10" s="72"/>
      <c r="H10" s="72"/>
      <c r="I10" s="131"/>
      <c r="J10" s="131"/>
      <c r="K10" s="131"/>
      <c r="L10" s="131"/>
      <c r="M10" s="131"/>
      <c r="N10" s="131"/>
      <c r="O10" s="131"/>
      <c r="P10" s="155"/>
      <c r="Q10" s="131"/>
      <c r="R10" s="132"/>
      <c r="S10" s="131"/>
      <c r="T10" s="80"/>
      <c r="U10" s="131"/>
      <c r="V10" s="131"/>
      <c r="W10" s="131"/>
      <c r="X10" s="131"/>
    </row>
    <row r="11" spans="1:24" x14ac:dyDescent="0.2">
      <c r="A11" s="133"/>
      <c r="B11" s="131"/>
      <c r="C11" s="72"/>
      <c r="D11" s="131"/>
      <c r="E11" s="72"/>
      <c r="F11" s="72"/>
      <c r="G11" s="72"/>
      <c r="H11" s="72"/>
      <c r="I11" s="131"/>
      <c r="J11" s="131"/>
      <c r="K11" s="131"/>
      <c r="L11" s="131"/>
      <c r="M11" s="131"/>
      <c r="N11" s="131"/>
      <c r="O11" s="131"/>
      <c r="P11" s="155"/>
      <c r="Q11" s="131"/>
      <c r="R11" s="132"/>
      <c r="S11" s="131"/>
      <c r="T11" s="80"/>
      <c r="U11" s="131"/>
      <c r="V11" s="131"/>
      <c r="W11" s="131"/>
      <c r="X11" s="131"/>
    </row>
    <row r="12" spans="1:24" x14ac:dyDescent="0.2">
      <c r="A12" s="133"/>
      <c r="B12" s="131"/>
      <c r="C12" s="72"/>
      <c r="D12" s="131"/>
      <c r="E12" s="72"/>
      <c r="F12" s="72"/>
      <c r="G12" s="72"/>
      <c r="H12" s="72"/>
      <c r="I12" s="131"/>
      <c r="J12" s="131"/>
      <c r="K12" s="131"/>
      <c r="L12" s="131"/>
      <c r="M12" s="131"/>
      <c r="N12" s="131"/>
      <c r="O12" s="131"/>
      <c r="P12" s="155"/>
      <c r="Q12" s="131"/>
      <c r="R12" s="132"/>
      <c r="S12" s="131"/>
      <c r="T12" s="80"/>
      <c r="U12" s="131"/>
      <c r="V12" s="131"/>
      <c r="W12" s="131"/>
      <c r="X12" s="131"/>
    </row>
    <row r="13" spans="1:24" ht="13.5" thickBot="1" x14ac:dyDescent="0.25">
      <c r="A13" s="165"/>
      <c r="B13" s="166"/>
      <c r="C13" s="167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8"/>
      <c r="Q13" s="166"/>
      <c r="R13" s="169"/>
      <c r="S13" s="166"/>
      <c r="T13" s="170"/>
      <c r="U13" s="166"/>
      <c r="V13" s="166"/>
      <c r="W13" s="166"/>
      <c r="X13" s="166"/>
    </row>
    <row r="14" spans="1:24" x14ac:dyDescent="0.2">
      <c r="A14" s="47"/>
      <c r="P14" s="9" t="s">
        <v>12</v>
      </c>
      <c r="Q14" s="4"/>
      <c r="R14" s="5"/>
      <c r="S14" s="4"/>
      <c r="T14" s="5"/>
      <c r="U14" s="4"/>
      <c r="V14" s="5"/>
      <c r="W14" s="2"/>
      <c r="X14" s="2"/>
    </row>
    <row r="15" spans="1:24" x14ac:dyDescent="0.2">
      <c r="A15" s="47"/>
      <c r="P15" s="4" t="s">
        <v>11</v>
      </c>
      <c r="Q15" s="4"/>
      <c r="R15" s="5" t="s">
        <v>11</v>
      </c>
      <c r="S15" s="4"/>
      <c r="T15" s="5" t="s">
        <v>20</v>
      </c>
      <c r="U15" s="4"/>
      <c r="V15" s="5"/>
      <c r="W15" s="2"/>
      <c r="X15" s="2"/>
    </row>
    <row r="16" spans="1:24" x14ac:dyDescent="0.2">
      <c r="A16" s="47"/>
      <c r="P16" s="4" t="s">
        <v>7</v>
      </c>
      <c r="Q16" s="4"/>
      <c r="R16" s="5" t="s">
        <v>13</v>
      </c>
      <c r="S16" s="4"/>
      <c r="T16" s="5" t="s">
        <v>21</v>
      </c>
      <c r="U16" s="4"/>
      <c r="V16" s="5"/>
      <c r="W16" s="2"/>
      <c r="X16" s="2"/>
    </row>
    <row r="17" spans="1:24" x14ac:dyDescent="0.2">
      <c r="A17" s="47"/>
      <c r="P17" s="171">
        <f>SUM(P4:P13)</f>
        <v>123.75</v>
      </c>
      <c r="Q17" s="171"/>
      <c r="R17" s="156">
        <f>SUM(R4:R13)</f>
        <v>117000</v>
      </c>
      <c r="S17" s="171"/>
      <c r="T17" s="164">
        <f>R17/P17</f>
        <v>945.4545454545455</v>
      </c>
      <c r="U17" s="10"/>
      <c r="V17" s="11"/>
      <c r="W17" s="2"/>
      <c r="X17" s="2"/>
    </row>
    <row r="18" spans="1:24" x14ac:dyDescent="0.2">
      <c r="A18" s="47"/>
    </row>
    <row r="19" spans="1:24" x14ac:dyDescent="0.2">
      <c r="A19" s="47"/>
    </row>
    <row r="20" spans="1:24" x14ac:dyDescent="0.2">
      <c r="A20" s="208" t="s">
        <v>56</v>
      </c>
      <c r="H20" s="52" t="s">
        <v>34</v>
      </c>
    </row>
    <row r="21" spans="1:24" x14ac:dyDescent="0.2">
      <c r="A21" s="47"/>
      <c r="H21" s="25" t="s">
        <v>38</v>
      </c>
    </row>
    <row r="22" spans="1:24" x14ac:dyDescent="0.2">
      <c r="A22" s="47"/>
      <c r="H22" s="25" t="s">
        <v>37</v>
      </c>
    </row>
    <row r="23" spans="1:24" ht="13.5" thickBot="1" x14ac:dyDescent="0.25">
      <c r="A23" s="15" t="s">
        <v>0</v>
      </c>
      <c r="B23" s="16"/>
      <c r="C23" s="15" t="s">
        <v>1</v>
      </c>
      <c r="D23" s="15"/>
      <c r="E23" s="15" t="s">
        <v>15</v>
      </c>
      <c r="F23" s="15"/>
      <c r="G23" s="15"/>
      <c r="H23" s="15" t="s">
        <v>16</v>
      </c>
      <c r="I23" s="15"/>
      <c r="J23" s="15" t="s">
        <v>42</v>
      </c>
      <c r="K23" s="15"/>
      <c r="L23" s="15" t="s">
        <v>5</v>
      </c>
      <c r="M23" s="15"/>
      <c r="N23" s="15" t="s">
        <v>6</v>
      </c>
      <c r="O23" s="15"/>
      <c r="P23" s="15" t="s">
        <v>7</v>
      </c>
      <c r="Q23" s="15"/>
      <c r="R23" s="21" t="s">
        <v>8</v>
      </c>
      <c r="S23" s="21"/>
      <c r="T23" s="21" t="s">
        <v>9</v>
      </c>
      <c r="U23" s="21"/>
      <c r="V23" s="21" t="s">
        <v>17</v>
      </c>
      <c r="W23" s="21"/>
      <c r="X23" s="21" t="s">
        <v>18</v>
      </c>
    </row>
    <row r="24" spans="1:24" x14ac:dyDescent="0.2">
      <c r="A24" s="84"/>
      <c r="B24" s="82"/>
      <c r="C24" s="90"/>
      <c r="D24" s="82"/>
      <c r="E24" s="90"/>
      <c r="F24" s="82"/>
      <c r="G24" s="90"/>
      <c r="H24" s="89"/>
      <c r="I24" s="91"/>
      <c r="J24" s="131"/>
      <c r="K24" s="3"/>
      <c r="L24" s="143"/>
      <c r="M24" s="131"/>
      <c r="N24" s="131"/>
      <c r="O24" s="131"/>
      <c r="P24" s="131"/>
      <c r="Q24" s="131"/>
      <c r="R24" s="132"/>
      <c r="S24" s="131"/>
      <c r="T24" s="164"/>
      <c r="U24" s="4"/>
      <c r="V24" s="4"/>
      <c r="W24" s="4"/>
      <c r="X24" s="4"/>
    </row>
    <row r="25" spans="1:24" x14ac:dyDescent="0.2">
      <c r="A25" s="12"/>
      <c r="B25" s="4"/>
      <c r="C25" s="71"/>
      <c r="D25" s="4"/>
      <c r="E25" s="4"/>
      <c r="F25" s="4"/>
      <c r="G25" s="4"/>
      <c r="H25" s="4"/>
      <c r="I25" s="4"/>
      <c r="J25" s="4"/>
      <c r="K25" s="4"/>
      <c r="L25" s="46"/>
      <c r="M25" s="4"/>
      <c r="N25" s="4"/>
      <c r="O25" s="4"/>
      <c r="P25" s="4"/>
      <c r="Q25" s="4"/>
      <c r="R25" s="5"/>
      <c r="S25" s="4"/>
      <c r="T25" s="11"/>
      <c r="U25" s="4"/>
      <c r="V25" s="4"/>
      <c r="W25" s="4"/>
      <c r="X25" s="4"/>
    </row>
    <row r="26" spans="1:24" x14ac:dyDescent="0.2">
      <c r="A26" s="12"/>
      <c r="B26" s="4"/>
      <c r="C26" s="14"/>
      <c r="D26" s="4"/>
      <c r="E26" s="4"/>
      <c r="F26" s="4"/>
      <c r="G26" s="4"/>
      <c r="H26" s="4"/>
      <c r="I26" s="2"/>
      <c r="J26" s="4"/>
      <c r="K26" s="4"/>
      <c r="L26" s="46"/>
      <c r="M26" s="4"/>
      <c r="N26" s="4"/>
      <c r="O26" s="4"/>
      <c r="P26" s="4"/>
      <c r="Q26" s="4"/>
      <c r="R26" s="5"/>
      <c r="S26" s="53"/>
      <c r="T26" s="11"/>
      <c r="U26" s="53"/>
      <c r="V26" s="53"/>
      <c r="W26" s="53"/>
      <c r="X26" s="53"/>
    </row>
    <row r="27" spans="1:24" x14ac:dyDescent="0.2">
      <c r="A27" s="12"/>
      <c r="B27" s="2"/>
      <c r="C27" s="2"/>
      <c r="D27" s="2"/>
      <c r="E27" s="2"/>
      <c r="F27" s="2"/>
      <c r="G27" s="2"/>
      <c r="H27" s="2"/>
      <c r="I27" s="2"/>
      <c r="J27" s="4"/>
      <c r="K27" s="2"/>
      <c r="L27" s="56"/>
      <c r="M27" s="4"/>
      <c r="N27" s="4"/>
      <c r="O27" s="4"/>
      <c r="P27" s="4"/>
      <c r="Q27" s="4"/>
      <c r="R27" s="5"/>
      <c r="S27" s="4"/>
      <c r="T27" s="60"/>
      <c r="U27" s="4"/>
      <c r="V27" s="4"/>
      <c r="W27" s="4"/>
      <c r="X27" s="4"/>
    </row>
    <row r="28" spans="1:24" x14ac:dyDescent="0.2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4"/>
      <c r="R28" s="5"/>
      <c r="S28" s="4"/>
      <c r="T28" s="5"/>
      <c r="U28" s="2"/>
      <c r="V28" s="2"/>
      <c r="W28" s="2"/>
      <c r="X28" s="2"/>
    </row>
    <row r="29" spans="1:24" x14ac:dyDescent="0.2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5"/>
      <c r="S29" s="4"/>
      <c r="T29" s="5"/>
      <c r="U29" s="2"/>
      <c r="V29" s="2"/>
      <c r="W29" s="2"/>
      <c r="X29" s="2"/>
    </row>
    <row r="30" spans="1:24" x14ac:dyDescent="0.2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8"/>
      <c r="Q30" s="10"/>
      <c r="R30" s="11"/>
      <c r="S30" s="10"/>
      <c r="T30" s="11"/>
      <c r="U30" s="2"/>
      <c r="V30" s="2"/>
      <c r="W30" s="2"/>
      <c r="X30" s="2"/>
    </row>
    <row r="31" spans="1:24" x14ac:dyDescent="0.2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4"/>
      <c r="R32" s="5"/>
      <c r="S32" s="4"/>
      <c r="T32" s="5"/>
      <c r="U32" s="2"/>
      <c r="V32" s="2"/>
      <c r="W32" s="2"/>
      <c r="X32" s="2"/>
    </row>
    <row r="33" spans="1:24" x14ac:dyDescent="0.2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/>
      <c r="Q33" s="4"/>
      <c r="R33" s="5"/>
      <c r="S33" s="4"/>
      <c r="T33" s="5"/>
      <c r="U33" s="2"/>
      <c r="V33" s="2"/>
      <c r="W33" s="2"/>
      <c r="X33" s="2"/>
    </row>
    <row r="34" spans="1:24" x14ac:dyDescent="0.2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/>
      <c r="Q34" s="4"/>
      <c r="R34" s="5"/>
      <c r="S34" s="4"/>
      <c r="T34" s="5"/>
      <c r="U34" s="2"/>
      <c r="V34" s="2"/>
      <c r="W34" s="2"/>
      <c r="X34" s="2"/>
    </row>
    <row r="35" spans="1:24" x14ac:dyDescent="0.2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8"/>
      <c r="Q35" s="10"/>
      <c r="R35" s="11"/>
      <c r="S35" s="10"/>
      <c r="T35" s="11"/>
      <c r="U35" s="2"/>
      <c r="V35" s="2"/>
      <c r="W35" s="2"/>
      <c r="X35" s="2"/>
    </row>
    <row r="36" spans="1:24" x14ac:dyDescent="0.2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47"/>
    </row>
    <row r="38" spans="1:24" x14ac:dyDescent="0.2">
      <c r="A38" s="47"/>
    </row>
  </sheetData>
  <phoneticPr fontId="12" type="noConversion"/>
  <pageMargins left="0.43" right="0.31" top="1" bottom="1" header="0.5" footer="0.5"/>
  <pageSetup paperSize="5" scale="90" orientation="landscape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4"/>
  <sheetViews>
    <sheetView zoomScaleNormal="100" workbookViewId="0">
      <selection activeCell="AC15" sqref="AC15"/>
    </sheetView>
  </sheetViews>
  <sheetFormatPr defaultRowHeight="12.75" x14ac:dyDescent="0.2"/>
  <cols>
    <col min="1" max="1" width="12.5703125" customWidth="1"/>
    <col min="2" max="2" width="0.7109375" customWidth="1"/>
    <col min="3" max="3" width="34.7109375" bestFit="1" customWidth="1"/>
    <col min="4" max="4" width="0.85546875" customWidth="1"/>
    <col min="5" max="5" width="27.85546875" customWidth="1"/>
    <col min="6" max="6" width="0.5703125" customWidth="1"/>
    <col min="7" max="7" width="21.28515625" hidden="1" customWidth="1"/>
    <col min="8" max="8" width="31.140625" bestFit="1" customWidth="1"/>
    <col min="9" max="9" width="0.7109375" customWidth="1"/>
    <col min="10" max="10" width="11.140625" customWidth="1"/>
    <col min="11" max="11" width="0.5703125" customWidth="1"/>
    <col min="13" max="13" width="0.5703125" customWidth="1"/>
    <col min="15" max="15" width="0.7109375" customWidth="1"/>
    <col min="17" max="17" width="0.5703125" customWidth="1"/>
    <col min="18" max="18" width="9.5703125" bestFit="1" customWidth="1"/>
    <col min="19" max="19" width="0.5703125" customWidth="1"/>
    <col min="21" max="21" width="0.7109375" customWidth="1"/>
    <col min="23" max="23" width="0.5703125" customWidth="1"/>
  </cols>
  <sheetData>
    <row r="1" spans="1:24" x14ac:dyDescent="0.2">
      <c r="A1" s="208" t="s">
        <v>56</v>
      </c>
      <c r="H1" s="25" t="s">
        <v>33</v>
      </c>
    </row>
    <row r="3" spans="1:24" ht="13.5" thickBot="1" x14ac:dyDescent="0.25">
      <c r="A3" s="36" t="s">
        <v>0</v>
      </c>
      <c r="B3" s="16"/>
      <c r="C3" s="15" t="s">
        <v>1</v>
      </c>
      <c r="D3" s="15"/>
      <c r="E3" s="15" t="s">
        <v>15</v>
      </c>
      <c r="F3" s="15"/>
      <c r="G3" s="15"/>
      <c r="H3" s="15" t="s">
        <v>16</v>
      </c>
      <c r="I3" s="15"/>
      <c r="J3" s="15" t="s">
        <v>42</v>
      </c>
      <c r="K3" s="15"/>
      <c r="L3" s="15" t="s">
        <v>5</v>
      </c>
      <c r="M3" s="15"/>
      <c r="N3" s="15" t="s">
        <v>6</v>
      </c>
      <c r="O3" s="15"/>
      <c r="P3" s="15" t="s">
        <v>7</v>
      </c>
      <c r="Q3" s="15"/>
      <c r="R3" s="21" t="s">
        <v>8</v>
      </c>
      <c r="S3" s="21"/>
      <c r="T3" s="21" t="s">
        <v>9</v>
      </c>
      <c r="U3" s="21"/>
      <c r="V3" s="21" t="s">
        <v>17</v>
      </c>
      <c r="W3" s="21"/>
      <c r="X3" s="21" t="s">
        <v>18</v>
      </c>
    </row>
    <row r="4" spans="1:24" ht="23.25" customHeight="1" x14ac:dyDescent="0.2">
      <c r="A4" s="151">
        <v>331101200008</v>
      </c>
      <c r="B4" s="3"/>
      <c r="C4" s="152" t="s">
        <v>92</v>
      </c>
      <c r="D4" s="3"/>
      <c r="E4" s="72" t="s">
        <v>93</v>
      </c>
      <c r="F4" s="67"/>
      <c r="G4" s="72"/>
      <c r="H4" s="152" t="s">
        <v>89</v>
      </c>
      <c r="I4" s="131"/>
      <c r="J4" s="131">
        <v>354620</v>
      </c>
      <c r="K4" s="67"/>
      <c r="L4" s="177">
        <v>44248</v>
      </c>
      <c r="M4" s="67"/>
      <c r="N4" s="131" t="s">
        <v>76</v>
      </c>
      <c r="O4" s="67"/>
      <c r="P4" s="131">
        <v>36.79</v>
      </c>
      <c r="Q4" s="67"/>
      <c r="R4" s="132">
        <v>12900</v>
      </c>
      <c r="S4" s="67"/>
      <c r="T4" s="156">
        <f t="shared" ref="T4:T10" si="0">R4/P4</f>
        <v>350.63876053275345</v>
      </c>
      <c r="U4" s="131"/>
      <c r="V4" s="131"/>
      <c r="W4" s="131"/>
      <c r="X4" s="131"/>
    </row>
    <row r="5" spans="1:24" ht="15" customHeight="1" x14ac:dyDescent="0.2">
      <c r="A5" s="133">
        <v>331306100021</v>
      </c>
      <c r="B5" s="67"/>
      <c r="C5" s="202" t="s">
        <v>94</v>
      </c>
      <c r="D5" s="3"/>
      <c r="E5" s="152" t="s">
        <v>95</v>
      </c>
      <c r="F5" s="67"/>
      <c r="G5" s="72"/>
      <c r="H5" s="152" t="s">
        <v>96</v>
      </c>
      <c r="I5" s="131"/>
      <c r="J5" s="131">
        <v>354742</v>
      </c>
      <c r="K5" s="67"/>
      <c r="L5" s="177">
        <v>44228</v>
      </c>
      <c r="M5" s="67"/>
      <c r="N5" s="131" t="s">
        <v>76</v>
      </c>
      <c r="O5" s="67"/>
      <c r="P5" s="131">
        <v>39.01</v>
      </c>
      <c r="Q5" s="67"/>
      <c r="R5" s="132">
        <v>33800</v>
      </c>
      <c r="S5" s="67"/>
      <c r="T5" s="156">
        <f t="shared" si="0"/>
        <v>866.444501409895</v>
      </c>
      <c r="U5" s="131"/>
      <c r="V5" s="131"/>
      <c r="W5" s="131"/>
      <c r="X5" s="131"/>
    </row>
    <row r="6" spans="1:24" ht="15" customHeight="1" x14ac:dyDescent="0.2">
      <c r="A6" s="133">
        <v>331305400141</v>
      </c>
      <c r="B6" s="3"/>
      <c r="C6" s="152" t="s">
        <v>146</v>
      </c>
      <c r="D6" s="3"/>
      <c r="E6" s="72" t="s">
        <v>147</v>
      </c>
      <c r="F6" s="3"/>
      <c r="G6" s="72" t="s">
        <v>89</v>
      </c>
      <c r="H6" s="3" t="s">
        <v>148</v>
      </c>
      <c r="I6" s="157"/>
      <c r="J6" s="131">
        <v>354950</v>
      </c>
      <c r="K6" s="154">
        <v>44248</v>
      </c>
      <c r="L6" s="143">
        <v>44307</v>
      </c>
      <c r="M6" s="133"/>
      <c r="N6" s="131" t="s">
        <v>76</v>
      </c>
      <c r="O6" s="158"/>
      <c r="P6" s="131">
        <v>39.130000000000003</v>
      </c>
      <c r="Q6" s="80"/>
      <c r="R6" s="236">
        <v>39000</v>
      </c>
      <c r="S6" s="105"/>
      <c r="T6" s="156">
        <f t="shared" si="0"/>
        <v>996.67774086378734</v>
      </c>
      <c r="U6" s="131"/>
      <c r="V6" s="131"/>
      <c r="W6" s="131"/>
      <c r="X6" s="131"/>
    </row>
    <row r="7" spans="1:24" ht="15" customHeight="1" x14ac:dyDescent="0.2">
      <c r="A7" s="133">
        <v>331110100051</v>
      </c>
      <c r="B7" s="3"/>
      <c r="C7" s="3" t="s">
        <v>169</v>
      </c>
      <c r="D7" s="3"/>
      <c r="E7" s="3" t="s">
        <v>170</v>
      </c>
      <c r="F7" s="3"/>
      <c r="G7" s="3"/>
      <c r="H7" s="3" t="s">
        <v>171</v>
      </c>
      <c r="I7" s="131"/>
      <c r="J7" s="131">
        <v>355055</v>
      </c>
      <c r="K7" s="131"/>
      <c r="L7" s="177">
        <v>44337</v>
      </c>
      <c r="M7" s="131"/>
      <c r="N7" s="131" t="s">
        <v>172</v>
      </c>
      <c r="O7" s="131"/>
      <c r="P7" s="131">
        <v>40</v>
      </c>
      <c r="Q7" s="131"/>
      <c r="R7" s="132">
        <v>30000</v>
      </c>
      <c r="S7" s="131"/>
      <c r="T7" s="156">
        <f t="shared" si="0"/>
        <v>750</v>
      </c>
      <c r="U7" s="131"/>
      <c r="V7" s="131"/>
      <c r="W7" s="131"/>
      <c r="X7" s="131"/>
    </row>
    <row r="8" spans="1:24" ht="15" customHeight="1" x14ac:dyDescent="0.2">
      <c r="A8" s="133">
        <v>331305200121</v>
      </c>
      <c r="B8" s="3"/>
      <c r="C8" s="3" t="s">
        <v>214</v>
      </c>
      <c r="D8" s="3"/>
      <c r="E8" s="3" t="s">
        <v>215</v>
      </c>
      <c r="F8" s="3"/>
      <c r="G8" s="3"/>
      <c r="H8" s="3" t="s">
        <v>216</v>
      </c>
      <c r="I8" s="131"/>
      <c r="J8" s="131">
        <v>355295</v>
      </c>
      <c r="K8" s="131"/>
      <c r="L8" s="177">
        <v>44368</v>
      </c>
      <c r="M8" s="131"/>
      <c r="N8" s="131" t="s">
        <v>172</v>
      </c>
      <c r="O8" s="131"/>
      <c r="P8" s="131">
        <v>19.04</v>
      </c>
      <c r="Q8" s="131"/>
      <c r="R8" s="132">
        <v>8500</v>
      </c>
      <c r="S8" s="131"/>
      <c r="T8" s="156">
        <f t="shared" si="0"/>
        <v>446.42857142857144</v>
      </c>
      <c r="U8" s="131"/>
      <c r="V8" s="131"/>
      <c r="W8" s="131"/>
      <c r="X8" s="131"/>
    </row>
    <row r="9" spans="1:24" ht="15" customHeight="1" x14ac:dyDescent="0.2">
      <c r="A9" s="133">
        <v>33130520122</v>
      </c>
      <c r="B9" s="72"/>
      <c r="C9" s="72" t="s">
        <v>217</v>
      </c>
      <c r="D9" s="72"/>
      <c r="E9" s="72" t="s">
        <v>218</v>
      </c>
      <c r="F9" s="72"/>
      <c r="G9" s="72"/>
      <c r="H9" s="72" t="s">
        <v>216</v>
      </c>
      <c r="I9" s="131"/>
      <c r="J9" s="131">
        <v>355296</v>
      </c>
      <c r="K9" s="131"/>
      <c r="L9" s="177">
        <v>44368</v>
      </c>
      <c r="M9" s="131"/>
      <c r="N9" s="131" t="s">
        <v>172</v>
      </c>
      <c r="O9" s="131"/>
      <c r="P9" s="131">
        <v>20</v>
      </c>
      <c r="Q9" s="131"/>
      <c r="R9" s="132">
        <v>9000</v>
      </c>
      <c r="S9" s="131"/>
      <c r="T9" s="141">
        <f t="shared" si="0"/>
        <v>450</v>
      </c>
      <c r="U9" s="131"/>
      <c r="V9" s="131"/>
      <c r="W9" s="131"/>
      <c r="X9" s="131"/>
    </row>
    <row r="10" spans="1:24" ht="15" customHeight="1" x14ac:dyDescent="0.2">
      <c r="A10" s="133">
        <v>33130520122</v>
      </c>
      <c r="B10" s="72"/>
      <c r="C10" s="72" t="s">
        <v>217</v>
      </c>
      <c r="D10" s="72"/>
      <c r="E10" s="72" t="s">
        <v>216</v>
      </c>
      <c r="F10" s="72"/>
      <c r="G10" s="72"/>
      <c r="H10" s="72" t="s">
        <v>219</v>
      </c>
      <c r="I10" s="131"/>
      <c r="J10" s="131">
        <v>355298</v>
      </c>
      <c r="K10" s="131"/>
      <c r="L10" s="177">
        <v>44368</v>
      </c>
      <c r="M10" s="131"/>
      <c r="N10" s="131" t="s">
        <v>172</v>
      </c>
      <c r="O10" s="131"/>
      <c r="P10" s="131">
        <v>20</v>
      </c>
      <c r="Q10" s="131"/>
      <c r="R10" s="132">
        <v>35000</v>
      </c>
      <c r="S10" s="131"/>
      <c r="T10" s="141">
        <f t="shared" si="0"/>
        <v>1750</v>
      </c>
      <c r="U10" s="131"/>
      <c r="V10" s="131"/>
      <c r="W10" s="131"/>
      <c r="X10" s="131"/>
    </row>
    <row r="11" spans="1:24" ht="15" customHeight="1" x14ac:dyDescent="0.2">
      <c r="A11" s="133"/>
      <c r="B11" s="72"/>
      <c r="C11" s="72"/>
      <c r="D11" s="72"/>
      <c r="E11" s="72"/>
      <c r="F11" s="72"/>
      <c r="G11" s="72"/>
      <c r="H11" s="72"/>
      <c r="I11" s="131"/>
      <c r="J11" s="131"/>
      <c r="K11" s="131"/>
      <c r="L11" s="177"/>
      <c r="M11" s="131"/>
      <c r="N11" s="131"/>
      <c r="O11" s="131"/>
      <c r="P11" s="131"/>
      <c r="Q11" s="131"/>
      <c r="R11" s="132"/>
      <c r="S11" s="131"/>
      <c r="T11" s="141"/>
      <c r="U11" s="131"/>
      <c r="V11" s="131"/>
      <c r="W11" s="131"/>
      <c r="X11" s="131"/>
    </row>
    <row r="12" spans="1:24" ht="15" customHeight="1" x14ac:dyDescent="0.2">
      <c r="A12" s="133"/>
      <c r="B12" s="72"/>
      <c r="C12" s="72"/>
      <c r="D12" s="72"/>
      <c r="E12" s="72"/>
      <c r="F12" s="72"/>
      <c r="G12" s="72"/>
      <c r="H12" s="72"/>
      <c r="I12" s="131"/>
      <c r="J12" s="131"/>
      <c r="K12" s="131"/>
      <c r="L12" s="177"/>
      <c r="M12" s="131"/>
      <c r="N12" s="131"/>
      <c r="O12" s="131"/>
      <c r="P12" s="131"/>
      <c r="Q12" s="131"/>
      <c r="R12" s="132"/>
      <c r="S12" s="131"/>
      <c r="T12" s="141"/>
      <c r="U12" s="131"/>
      <c r="V12" s="131"/>
      <c r="W12" s="131"/>
      <c r="X12" s="131"/>
    </row>
    <row r="13" spans="1:24" ht="27" customHeight="1" x14ac:dyDescent="0.2">
      <c r="A13" s="133"/>
      <c r="B13" s="72"/>
      <c r="C13" s="72"/>
      <c r="D13" s="72"/>
      <c r="E13" s="72"/>
      <c r="F13" s="72"/>
      <c r="G13" s="72"/>
      <c r="H13" s="152"/>
      <c r="I13" s="131"/>
      <c r="J13" s="131"/>
      <c r="K13" s="131"/>
      <c r="L13" s="177"/>
      <c r="M13" s="131"/>
      <c r="N13" s="131"/>
      <c r="O13" s="131"/>
      <c r="P13" s="131"/>
      <c r="Q13" s="131"/>
      <c r="R13" s="132"/>
      <c r="S13" s="131"/>
      <c r="T13" s="141"/>
      <c r="U13" s="131"/>
      <c r="V13" s="131"/>
      <c r="W13" s="131"/>
      <c r="X13" s="131"/>
    </row>
    <row r="14" spans="1:24" ht="27" customHeight="1" x14ac:dyDescent="0.2">
      <c r="A14" s="133"/>
      <c r="B14" s="72"/>
      <c r="C14" s="72"/>
      <c r="D14" s="72"/>
      <c r="E14" s="152"/>
      <c r="F14" s="72"/>
      <c r="G14" s="72"/>
      <c r="H14" s="72"/>
      <c r="I14" s="131"/>
      <c r="J14" s="163"/>
      <c r="K14" s="131"/>
      <c r="L14" s="177"/>
      <c r="M14" s="131"/>
      <c r="N14" s="131"/>
      <c r="O14" s="131"/>
      <c r="P14" s="131"/>
      <c r="Q14" s="131"/>
      <c r="R14" s="132"/>
      <c r="S14" s="131"/>
      <c r="T14" s="141"/>
      <c r="U14" s="131"/>
      <c r="V14" s="131"/>
      <c r="W14" s="131"/>
      <c r="X14" s="131"/>
    </row>
    <row r="15" spans="1:24" x14ac:dyDescent="0.2">
      <c r="A15" s="12"/>
      <c r="B15" s="14"/>
      <c r="C15" s="14"/>
      <c r="D15" s="14"/>
      <c r="E15" s="14"/>
      <c r="F15" s="14"/>
      <c r="G15" s="14"/>
      <c r="H15" s="14"/>
      <c r="I15" s="4"/>
      <c r="J15" s="4"/>
      <c r="K15" s="4"/>
      <c r="L15" s="57"/>
      <c r="M15" s="4"/>
      <c r="N15" s="4"/>
      <c r="O15" s="4"/>
      <c r="P15" s="4"/>
      <c r="Q15" s="4"/>
      <c r="R15" s="5"/>
      <c r="S15" s="4"/>
      <c r="T15" s="60"/>
      <c r="U15" s="4"/>
      <c r="V15" s="4"/>
      <c r="W15" s="4"/>
      <c r="X15" s="4"/>
    </row>
    <row r="16" spans="1:24" ht="13.5" thickBot="1" x14ac:dyDescent="0.25">
      <c r="A16" s="13"/>
      <c r="B16" s="38"/>
      <c r="C16" s="38"/>
      <c r="D16" s="38"/>
      <c r="E16" s="38"/>
      <c r="F16" s="38"/>
      <c r="G16" s="38"/>
      <c r="H16" s="38"/>
      <c r="I16" s="7"/>
      <c r="J16" s="7"/>
      <c r="K16" s="7"/>
      <c r="L16" s="58"/>
      <c r="M16" s="7"/>
      <c r="N16" s="7"/>
      <c r="O16" s="7"/>
      <c r="P16" s="7"/>
      <c r="Q16" s="7"/>
      <c r="R16" s="8"/>
      <c r="S16" s="7"/>
      <c r="T16" s="8"/>
      <c r="U16" s="7"/>
      <c r="V16" s="7"/>
      <c r="W16" s="7"/>
      <c r="X16" s="7"/>
    </row>
    <row r="17" spans="1:24" x14ac:dyDescent="0.2">
      <c r="A17" s="34"/>
      <c r="P17" s="9" t="s">
        <v>12</v>
      </c>
      <c r="Q17" s="4"/>
      <c r="R17" s="5"/>
      <c r="S17" s="4"/>
      <c r="T17" s="5"/>
      <c r="U17" s="4"/>
      <c r="V17" s="5"/>
      <c r="W17" s="2"/>
      <c r="X17" s="2"/>
    </row>
    <row r="18" spans="1:24" ht="11.25" customHeight="1" x14ac:dyDescent="0.2">
      <c r="A18" s="34"/>
      <c r="P18" s="4" t="s">
        <v>11</v>
      </c>
      <c r="Q18" s="4"/>
      <c r="R18" s="5" t="s">
        <v>11</v>
      </c>
      <c r="S18" s="4"/>
      <c r="T18" s="5" t="s">
        <v>20</v>
      </c>
      <c r="U18" s="4"/>
      <c r="V18" s="5"/>
      <c r="W18" s="2"/>
      <c r="X18" s="2"/>
    </row>
    <row r="19" spans="1:24" ht="25.5" hidden="1" customHeight="1" x14ac:dyDescent="0.2">
      <c r="A19" s="34"/>
      <c r="P19" s="4" t="s">
        <v>7</v>
      </c>
      <c r="Q19" s="4"/>
      <c r="R19" s="5" t="s">
        <v>13</v>
      </c>
      <c r="S19" s="4"/>
      <c r="T19" s="5" t="s">
        <v>21</v>
      </c>
      <c r="U19" s="4"/>
      <c r="V19" s="5"/>
      <c r="W19" s="2"/>
      <c r="X19" s="2"/>
    </row>
    <row r="20" spans="1:24" x14ac:dyDescent="0.2">
      <c r="A20" s="34"/>
      <c r="P20" s="10">
        <f>SUM(P4:P19)</f>
        <v>213.97</v>
      </c>
      <c r="Q20" s="10"/>
      <c r="R20" s="11">
        <f>SUM(R4:R19)</f>
        <v>168200</v>
      </c>
      <c r="S20" s="10"/>
      <c r="T20" s="11">
        <f>R20/P20</f>
        <v>786.09150815534883</v>
      </c>
      <c r="U20" s="10"/>
      <c r="V20" s="11"/>
      <c r="W20" s="2"/>
      <c r="X20" s="2"/>
    </row>
    <row r="21" spans="1:24" x14ac:dyDescent="0.2">
      <c r="A21" s="34"/>
    </row>
    <row r="22" spans="1:24" x14ac:dyDescent="0.2">
      <c r="A22" s="34"/>
    </row>
    <row r="23" spans="1:24" x14ac:dyDescent="0.2">
      <c r="A23" s="34"/>
    </row>
    <row r="24" spans="1:24" x14ac:dyDescent="0.2">
      <c r="A24" s="34"/>
    </row>
  </sheetData>
  <phoneticPr fontId="12" type="noConversion"/>
  <pageMargins left="0.56000000000000005" right="0.3" top="1" bottom="1" header="0.5" footer="0.5"/>
  <pageSetup paperSize="5" scale="90" orientation="landscape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21"/>
  <sheetViews>
    <sheetView zoomScaleNormal="100" workbookViewId="0">
      <selection activeCell="Y15" sqref="A1:Y15"/>
    </sheetView>
  </sheetViews>
  <sheetFormatPr defaultRowHeight="12.75" x14ac:dyDescent="0.2"/>
  <cols>
    <col min="1" max="1" width="12.140625" customWidth="1"/>
    <col min="2" max="2" width="0.7109375" customWidth="1"/>
    <col min="3" max="3" width="30.140625" bestFit="1" customWidth="1"/>
    <col min="4" max="4" width="0.5703125" customWidth="1"/>
    <col min="5" max="5" width="31.7109375" bestFit="1" customWidth="1"/>
    <col min="6" max="6" width="0.7109375" customWidth="1"/>
    <col min="7" max="7" width="29.7109375" customWidth="1"/>
    <col min="8" max="8" width="1.140625" customWidth="1"/>
    <col min="10" max="10" width="0.7109375" customWidth="1"/>
    <col min="12" max="12" width="0.42578125" customWidth="1"/>
    <col min="14" max="14" width="0.5703125" customWidth="1"/>
    <col min="16" max="16" width="0.5703125" customWidth="1"/>
    <col min="18" max="18" width="0.7109375" customWidth="1"/>
    <col min="20" max="20" width="0.7109375" customWidth="1"/>
    <col min="22" max="22" width="0.7109375" customWidth="1"/>
    <col min="24" max="24" width="0.5703125" customWidth="1"/>
  </cols>
  <sheetData>
    <row r="1" spans="1:25" x14ac:dyDescent="0.2">
      <c r="A1" s="208" t="s">
        <v>56</v>
      </c>
      <c r="B1" s="67"/>
      <c r="C1" s="67"/>
      <c r="D1" s="67"/>
      <c r="E1" s="67"/>
      <c r="F1" s="67"/>
      <c r="G1" s="67"/>
      <c r="H1" s="67"/>
      <c r="I1" s="190" t="s">
        <v>31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3.5" thickBot="1" x14ac:dyDescent="0.25">
      <c r="A3" s="193" t="s">
        <v>0</v>
      </c>
      <c r="B3" s="194"/>
      <c r="C3" s="193" t="s">
        <v>1</v>
      </c>
      <c r="D3" s="193"/>
      <c r="E3" s="193" t="s">
        <v>15</v>
      </c>
      <c r="F3" s="193"/>
      <c r="G3" s="193" t="s">
        <v>16</v>
      </c>
      <c r="H3" s="193"/>
      <c r="I3" s="193" t="s">
        <v>42</v>
      </c>
      <c r="J3" s="193"/>
      <c r="K3" s="193" t="s">
        <v>5</v>
      </c>
      <c r="L3" s="193"/>
      <c r="M3" s="193" t="s">
        <v>6</v>
      </c>
      <c r="N3" s="193"/>
      <c r="O3" s="193" t="s">
        <v>7</v>
      </c>
      <c r="P3" s="193"/>
      <c r="Q3" s="195" t="s">
        <v>8</v>
      </c>
      <c r="R3" s="195"/>
      <c r="S3" s="196" t="s">
        <v>9</v>
      </c>
      <c r="T3" s="195"/>
      <c r="U3" s="195" t="s">
        <v>17</v>
      </c>
      <c r="V3" s="195"/>
      <c r="W3" s="195" t="s">
        <v>18</v>
      </c>
      <c r="X3" s="195"/>
      <c r="Y3" s="195" t="s">
        <v>19</v>
      </c>
    </row>
    <row r="4" spans="1:25" x14ac:dyDescent="0.2">
      <c r="A4" s="133">
        <v>363929200021</v>
      </c>
      <c r="B4" s="131"/>
      <c r="C4" s="72" t="s">
        <v>112</v>
      </c>
      <c r="D4" s="131"/>
      <c r="E4" s="163" t="s">
        <v>113</v>
      </c>
      <c r="F4" s="131"/>
      <c r="G4" s="163" t="s">
        <v>114</v>
      </c>
      <c r="H4" s="131"/>
      <c r="I4" s="131">
        <v>354792</v>
      </c>
      <c r="J4" s="131"/>
      <c r="K4" s="177">
        <v>44276</v>
      </c>
      <c r="L4" s="131"/>
      <c r="M4" s="131" t="s">
        <v>61</v>
      </c>
      <c r="N4" s="131"/>
      <c r="O4" s="131">
        <v>3.19</v>
      </c>
      <c r="P4" s="131"/>
      <c r="Q4" s="132">
        <v>205000</v>
      </c>
      <c r="R4" s="131"/>
      <c r="S4" s="164">
        <f t="shared" ref="S4:S9" si="0">Q4/O4</f>
        <v>64263.322884012538</v>
      </c>
      <c r="T4" s="131"/>
      <c r="U4" s="131">
        <v>1</v>
      </c>
      <c r="V4" s="131"/>
      <c r="W4" s="131">
        <v>1</v>
      </c>
      <c r="X4" s="131"/>
      <c r="Y4" s="131"/>
    </row>
    <row r="5" spans="1:25" ht="19.5" customHeight="1" x14ac:dyDescent="0.2">
      <c r="A5" s="133">
        <v>305912300013</v>
      </c>
      <c r="B5" s="131"/>
      <c r="C5" s="72" t="s">
        <v>133</v>
      </c>
      <c r="D5" s="131"/>
      <c r="E5" s="131" t="s">
        <v>134</v>
      </c>
      <c r="F5" s="72"/>
      <c r="G5" s="131" t="s">
        <v>135</v>
      </c>
      <c r="H5" s="131"/>
      <c r="I5" s="131">
        <v>354895</v>
      </c>
      <c r="J5" s="131"/>
      <c r="K5" s="177">
        <v>44307</v>
      </c>
      <c r="L5" s="131"/>
      <c r="M5" s="131" t="s">
        <v>61</v>
      </c>
      <c r="N5" s="131"/>
      <c r="O5" s="131">
        <v>20</v>
      </c>
      <c r="P5" s="131"/>
      <c r="Q5" s="132">
        <v>150000</v>
      </c>
      <c r="R5" s="131"/>
      <c r="S5" s="164">
        <f t="shared" si="0"/>
        <v>7500</v>
      </c>
      <c r="T5" s="131"/>
      <c r="U5" s="131">
        <v>5</v>
      </c>
      <c r="V5" s="131"/>
      <c r="W5" s="131">
        <v>1</v>
      </c>
      <c r="X5" s="131"/>
      <c r="Y5" s="131"/>
    </row>
    <row r="6" spans="1:25" ht="30" customHeight="1" x14ac:dyDescent="0.2">
      <c r="A6" s="133">
        <v>284920200060</v>
      </c>
      <c r="B6" s="131"/>
      <c r="C6" s="72" t="s">
        <v>225</v>
      </c>
      <c r="D6" s="67"/>
      <c r="E6" s="163" t="s">
        <v>226</v>
      </c>
      <c r="F6" s="67"/>
      <c r="G6" s="131" t="s">
        <v>227</v>
      </c>
      <c r="H6" s="72"/>
      <c r="I6" s="131">
        <v>355355</v>
      </c>
      <c r="J6" s="131"/>
      <c r="K6" s="177">
        <v>44398</v>
      </c>
      <c r="L6" s="177"/>
      <c r="M6" s="131" t="s">
        <v>61</v>
      </c>
      <c r="N6" s="131"/>
      <c r="O6" s="131">
        <v>5</v>
      </c>
      <c r="P6" s="131"/>
      <c r="Q6" s="132">
        <v>234000</v>
      </c>
      <c r="R6" s="132"/>
      <c r="S6" s="164">
        <f t="shared" si="0"/>
        <v>46800</v>
      </c>
      <c r="T6" s="156"/>
      <c r="U6" s="131">
        <v>6</v>
      </c>
      <c r="V6" s="131"/>
      <c r="W6" s="131">
        <v>1</v>
      </c>
      <c r="X6" s="131"/>
      <c r="Y6" s="131"/>
    </row>
    <row r="7" spans="1:25" ht="21" customHeight="1" x14ac:dyDescent="0.2">
      <c r="A7" s="133">
        <v>284922200028</v>
      </c>
      <c r="B7" s="67"/>
      <c r="C7" s="3" t="s">
        <v>281</v>
      </c>
      <c r="D7" s="3"/>
      <c r="E7" s="131" t="s">
        <v>282</v>
      </c>
      <c r="F7" s="3"/>
      <c r="G7" s="131" t="s">
        <v>283</v>
      </c>
      <c r="H7" s="131"/>
      <c r="I7" s="131">
        <v>355609</v>
      </c>
      <c r="J7" s="131"/>
      <c r="K7" s="177">
        <v>44460</v>
      </c>
      <c r="L7" s="131"/>
      <c r="M7" s="131" t="s">
        <v>61</v>
      </c>
      <c r="N7" s="131"/>
      <c r="O7" s="131">
        <v>10</v>
      </c>
      <c r="P7" s="131"/>
      <c r="Q7" s="132">
        <v>275000</v>
      </c>
      <c r="R7" s="131"/>
      <c r="S7" s="156">
        <f t="shared" si="0"/>
        <v>27500</v>
      </c>
      <c r="T7" s="131"/>
      <c r="U7" s="131">
        <v>4</v>
      </c>
      <c r="V7" s="131"/>
      <c r="W7" s="131">
        <v>1</v>
      </c>
      <c r="X7" s="131"/>
      <c r="Y7" s="131"/>
    </row>
    <row r="8" spans="1:25" ht="20.25" customHeight="1" x14ac:dyDescent="0.2">
      <c r="A8" s="133">
        <v>284906100014</v>
      </c>
      <c r="B8" s="131"/>
      <c r="C8" s="72" t="s">
        <v>345</v>
      </c>
      <c r="D8" s="131"/>
      <c r="E8" s="131" t="s">
        <v>346</v>
      </c>
      <c r="F8" s="3"/>
      <c r="G8" s="131" t="s">
        <v>347</v>
      </c>
      <c r="H8" s="131"/>
      <c r="I8" s="131">
        <v>355917</v>
      </c>
      <c r="J8" s="131"/>
      <c r="K8" s="177">
        <v>44490</v>
      </c>
      <c r="L8" s="131"/>
      <c r="M8" s="131" t="s">
        <v>61</v>
      </c>
      <c r="N8" s="131"/>
      <c r="O8" s="131">
        <v>35</v>
      </c>
      <c r="P8" s="131"/>
      <c r="Q8" s="132">
        <v>285000</v>
      </c>
      <c r="R8" s="131"/>
      <c r="S8" s="141">
        <f t="shared" si="0"/>
        <v>8142.8571428571431</v>
      </c>
      <c r="T8" s="131"/>
      <c r="U8" s="131">
        <v>3</v>
      </c>
      <c r="V8" s="131"/>
      <c r="W8" s="131">
        <v>1</v>
      </c>
      <c r="X8" s="131"/>
      <c r="Y8" s="131" t="s">
        <v>143</v>
      </c>
    </row>
    <row r="9" spans="1:25" ht="18.75" customHeight="1" x14ac:dyDescent="0.2">
      <c r="A9" s="133">
        <v>284906200015</v>
      </c>
      <c r="B9" s="67"/>
      <c r="C9" s="3" t="s">
        <v>366</v>
      </c>
      <c r="D9" s="131"/>
      <c r="E9" s="131" t="s">
        <v>367</v>
      </c>
      <c r="F9" s="3"/>
      <c r="G9" s="131" t="s">
        <v>368</v>
      </c>
      <c r="H9" s="131"/>
      <c r="I9" s="131">
        <v>356087</v>
      </c>
      <c r="J9" s="131"/>
      <c r="K9" s="177">
        <v>44551</v>
      </c>
      <c r="L9" s="131"/>
      <c r="M9" s="131" t="s">
        <v>61</v>
      </c>
      <c r="N9" s="131"/>
      <c r="O9" s="131">
        <v>10</v>
      </c>
      <c r="P9" s="131"/>
      <c r="Q9" s="132">
        <v>250000</v>
      </c>
      <c r="R9" s="131"/>
      <c r="S9" s="141">
        <f t="shared" si="0"/>
        <v>25000</v>
      </c>
      <c r="T9" s="131"/>
      <c r="U9" s="131">
        <v>4</v>
      </c>
      <c r="V9" s="131"/>
      <c r="W9" s="131">
        <v>1</v>
      </c>
      <c r="X9" s="131"/>
      <c r="Y9" s="131"/>
    </row>
    <row r="10" spans="1:25" s="264" customFormat="1" ht="18.75" customHeight="1" x14ac:dyDescent="0.2">
      <c r="A10" s="133">
        <v>257904400132</v>
      </c>
      <c r="B10" s="67"/>
      <c r="C10" s="3" t="s">
        <v>390</v>
      </c>
      <c r="D10" s="131"/>
      <c r="E10" s="131" t="s">
        <v>391</v>
      </c>
      <c r="F10" s="3"/>
      <c r="G10" s="131" t="s">
        <v>392</v>
      </c>
      <c r="H10" s="131"/>
      <c r="I10" s="131">
        <v>356203</v>
      </c>
      <c r="J10" s="131"/>
      <c r="K10" s="177">
        <v>44551</v>
      </c>
      <c r="L10" s="131"/>
      <c r="M10" s="131" t="s">
        <v>61</v>
      </c>
      <c r="N10" s="131"/>
      <c r="O10" s="131">
        <v>9.66</v>
      </c>
      <c r="P10" s="131"/>
      <c r="Q10" s="132">
        <v>445000</v>
      </c>
      <c r="R10" s="131"/>
      <c r="S10" s="141">
        <f>Q10/O10</f>
        <v>46066.252587991716</v>
      </c>
      <c r="T10" s="131"/>
      <c r="U10" s="131">
        <v>2</v>
      </c>
      <c r="V10" s="131"/>
      <c r="W10" s="131">
        <v>1</v>
      </c>
      <c r="X10" s="131"/>
      <c r="Y10" s="131"/>
    </row>
    <row r="11" spans="1:25" ht="13.5" thickBot="1" x14ac:dyDescent="0.25">
      <c r="A11" s="165"/>
      <c r="B11" s="166"/>
      <c r="C11" s="167"/>
      <c r="D11" s="166"/>
      <c r="E11" s="167"/>
      <c r="F11" s="27"/>
      <c r="G11" s="27"/>
      <c r="H11" s="166"/>
      <c r="I11" s="166"/>
      <c r="J11" s="166"/>
      <c r="K11" s="191"/>
      <c r="L11" s="166"/>
      <c r="M11" s="166"/>
      <c r="N11" s="166"/>
      <c r="O11" s="166"/>
      <c r="P11" s="166"/>
      <c r="Q11" s="169"/>
      <c r="R11" s="166"/>
      <c r="S11" s="166"/>
      <c r="T11" s="166"/>
      <c r="U11" s="166"/>
      <c r="V11" s="166"/>
      <c r="W11" s="166"/>
      <c r="X11" s="166"/>
      <c r="Y11" s="131"/>
    </row>
    <row r="12" spans="1:25" x14ac:dyDescent="0.2">
      <c r="A12" s="34"/>
      <c r="C12" s="50"/>
      <c r="E12" s="50"/>
      <c r="O12" s="192" t="s">
        <v>12</v>
      </c>
      <c r="P12" s="131"/>
      <c r="Q12" s="132"/>
      <c r="R12" s="131"/>
      <c r="S12" s="132"/>
      <c r="T12" s="4"/>
      <c r="U12" s="5"/>
      <c r="V12" s="2"/>
      <c r="W12" s="2"/>
      <c r="X12" s="2"/>
      <c r="Y12" s="2"/>
    </row>
    <row r="13" spans="1:25" x14ac:dyDescent="0.2">
      <c r="A13" s="34"/>
      <c r="C13" s="50"/>
      <c r="E13" s="50"/>
      <c r="O13" s="131" t="s">
        <v>11</v>
      </c>
      <c r="P13" s="131"/>
      <c r="Q13" s="132" t="s">
        <v>11</v>
      </c>
      <c r="R13" s="131"/>
      <c r="S13" s="132" t="s">
        <v>20</v>
      </c>
      <c r="T13" s="4"/>
      <c r="U13" s="5"/>
      <c r="V13" s="2"/>
      <c r="W13" s="2"/>
      <c r="X13" s="2"/>
      <c r="Y13" s="2"/>
    </row>
    <row r="14" spans="1:25" x14ac:dyDescent="0.2">
      <c r="A14" s="34"/>
      <c r="C14" s="50"/>
      <c r="E14" s="50"/>
      <c r="O14" s="131" t="s">
        <v>7</v>
      </c>
      <c r="P14" s="131"/>
      <c r="Q14" s="132" t="s">
        <v>13</v>
      </c>
      <c r="R14" s="131"/>
      <c r="S14" s="132" t="s">
        <v>21</v>
      </c>
      <c r="T14" s="4"/>
      <c r="U14" s="5"/>
      <c r="V14" s="2"/>
      <c r="W14" s="2"/>
      <c r="X14" s="2"/>
      <c r="Y14" s="2"/>
    </row>
    <row r="15" spans="1:25" x14ac:dyDescent="0.2">
      <c r="C15" s="50"/>
      <c r="O15" s="171">
        <f>SUM(O4:O11)</f>
        <v>92.85</v>
      </c>
      <c r="P15" s="171"/>
      <c r="Q15" s="156">
        <f>SUM(Q4:Q11)</f>
        <v>1844000</v>
      </c>
      <c r="R15" s="171"/>
      <c r="S15" s="164">
        <f>Q15/O15</f>
        <v>19859.989229940766</v>
      </c>
      <c r="T15" s="10"/>
      <c r="U15" s="11"/>
      <c r="V15" s="2"/>
      <c r="W15" s="2"/>
      <c r="X15" s="2"/>
      <c r="Y15" s="2"/>
    </row>
    <row r="21" spans="1:1" x14ac:dyDescent="0.2">
      <c r="A21" s="34"/>
    </row>
  </sheetData>
  <pageMargins left="0.7" right="0.7" top="0.75" bottom="0.75" header="0.3" footer="0.3"/>
  <pageSetup paperSize="5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1"/>
  <sheetViews>
    <sheetView zoomScaleNormal="100" workbookViewId="0">
      <selection activeCell="T19" sqref="A1:T19"/>
    </sheetView>
  </sheetViews>
  <sheetFormatPr defaultRowHeight="12.75" x14ac:dyDescent="0.2"/>
  <cols>
    <col min="1" max="1" width="13.140625" bestFit="1" customWidth="1"/>
    <col min="2" max="2" width="0.5703125" customWidth="1"/>
    <col min="3" max="3" width="33.28515625" customWidth="1"/>
    <col min="4" max="4" width="0.7109375" customWidth="1"/>
    <col min="5" max="5" width="32.28515625" bestFit="1" customWidth="1"/>
    <col min="6" max="6" width="0.5703125" customWidth="1"/>
    <col min="7" max="7" width="18.5703125" hidden="1" customWidth="1"/>
    <col min="8" max="8" width="33.85546875" bestFit="1" customWidth="1"/>
    <col min="9" max="9" width="0.7109375" customWidth="1"/>
    <col min="11" max="11" width="0.5703125" customWidth="1"/>
    <col min="13" max="13" width="0.5703125" customWidth="1"/>
    <col min="15" max="15" width="0.5703125" customWidth="1"/>
    <col min="17" max="17" width="0.5703125" customWidth="1"/>
    <col min="18" max="18" width="9.140625" customWidth="1"/>
    <col min="19" max="19" width="0.7109375" customWidth="1"/>
    <col min="21" max="21" width="0.42578125" customWidth="1"/>
    <col min="22" max="22" width="10.7109375" customWidth="1"/>
    <col min="23" max="23" width="0.5703125" customWidth="1"/>
    <col min="25" max="25" width="0.28515625" customWidth="1"/>
  </cols>
  <sheetData>
    <row r="1" spans="1:24" x14ac:dyDescent="0.2">
      <c r="A1" s="208" t="s">
        <v>56</v>
      </c>
      <c r="H1" s="25" t="s">
        <v>30</v>
      </c>
    </row>
    <row r="3" spans="1:24" ht="13.5" thickBot="1" x14ac:dyDescent="0.25">
      <c r="A3" s="15" t="s">
        <v>0</v>
      </c>
      <c r="B3" s="16"/>
      <c r="C3" s="15" t="s">
        <v>1</v>
      </c>
      <c r="D3" s="15"/>
      <c r="E3" s="15" t="s">
        <v>15</v>
      </c>
      <c r="F3" s="15"/>
      <c r="G3" s="15"/>
      <c r="H3" s="15" t="s">
        <v>16</v>
      </c>
      <c r="I3" s="15"/>
      <c r="J3" s="15" t="s">
        <v>42</v>
      </c>
      <c r="K3" s="15"/>
      <c r="L3" s="15" t="s">
        <v>5</v>
      </c>
      <c r="M3" s="15"/>
      <c r="N3" s="15" t="s">
        <v>6</v>
      </c>
      <c r="O3" s="15"/>
      <c r="P3" s="15" t="s">
        <v>7</v>
      </c>
      <c r="Q3" s="15"/>
      <c r="R3" s="21" t="s">
        <v>8</v>
      </c>
      <c r="S3" s="21"/>
      <c r="T3" s="21" t="s">
        <v>9</v>
      </c>
      <c r="U3" s="21"/>
      <c r="V3" s="9"/>
      <c r="W3" s="9"/>
      <c r="X3" s="9"/>
    </row>
    <row r="4" spans="1:24" x14ac:dyDescent="0.2">
      <c r="A4" s="115">
        <v>258508100131</v>
      </c>
      <c r="C4" s="82" t="s">
        <v>207</v>
      </c>
      <c r="D4" s="82"/>
      <c r="E4" s="112" t="s">
        <v>208</v>
      </c>
      <c r="F4" s="82"/>
      <c r="G4" s="82"/>
      <c r="H4" s="82" t="s">
        <v>209</v>
      </c>
      <c r="I4" s="82"/>
      <c r="J4" s="116">
        <v>355215</v>
      </c>
      <c r="K4" s="82"/>
      <c r="L4" s="121">
        <v>44368</v>
      </c>
      <c r="M4" s="82"/>
      <c r="N4" s="70" t="s">
        <v>172</v>
      </c>
      <c r="O4" s="82"/>
      <c r="P4" s="70">
        <v>35</v>
      </c>
      <c r="Q4" s="82"/>
      <c r="R4" s="102">
        <v>75000</v>
      </c>
      <c r="T4" s="11">
        <f>R4/P4</f>
        <v>2142.8571428571427</v>
      </c>
      <c r="V4" s="64"/>
    </row>
    <row r="5" spans="1:24" x14ac:dyDescent="0.2">
      <c r="A5" s="117">
        <v>258508400132</v>
      </c>
      <c r="B5" s="82"/>
      <c r="C5" s="82" t="s">
        <v>207</v>
      </c>
      <c r="D5" s="82"/>
      <c r="E5" s="125" t="s">
        <v>208</v>
      </c>
      <c r="F5" s="118"/>
      <c r="G5" s="118"/>
      <c r="H5" s="118" t="s">
        <v>257</v>
      </c>
      <c r="I5" s="119"/>
      <c r="J5" s="116">
        <v>355479</v>
      </c>
      <c r="K5" s="120"/>
      <c r="L5" s="121">
        <v>44429</v>
      </c>
      <c r="M5" s="70"/>
      <c r="N5" s="70" t="s">
        <v>172</v>
      </c>
      <c r="O5" s="70"/>
      <c r="P5" s="70">
        <v>35</v>
      </c>
      <c r="Q5" s="70"/>
      <c r="R5" s="102">
        <v>75000</v>
      </c>
      <c r="S5" s="70"/>
      <c r="T5" s="11">
        <f>R5/P5</f>
        <v>2142.8571428571427</v>
      </c>
      <c r="U5" s="11"/>
      <c r="V5" s="59"/>
      <c r="W5" s="4"/>
      <c r="X5" s="4"/>
    </row>
    <row r="6" spans="1:24" x14ac:dyDescent="0.2">
      <c r="A6" s="115">
        <v>279732460001</v>
      </c>
      <c r="B6" s="82"/>
      <c r="C6" s="82" t="s">
        <v>363</v>
      </c>
      <c r="D6" s="82"/>
      <c r="E6" s="82" t="s">
        <v>364</v>
      </c>
      <c r="F6" s="82"/>
      <c r="G6" s="82"/>
      <c r="H6" s="82" t="s">
        <v>365</v>
      </c>
      <c r="I6" s="119"/>
      <c r="J6" s="70">
        <v>355814</v>
      </c>
      <c r="K6" s="120"/>
      <c r="L6" s="121">
        <v>44490</v>
      </c>
      <c r="M6" s="70"/>
      <c r="N6" s="70" t="s">
        <v>172</v>
      </c>
      <c r="O6" s="70"/>
      <c r="P6" s="70">
        <v>2.1800000000000002</v>
      </c>
      <c r="Q6" s="70"/>
      <c r="R6" s="106">
        <v>2700</v>
      </c>
      <c r="S6" s="70"/>
      <c r="T6" s="11">
        <f>R6/P6</f>
        <v>1238.5321100917431</v>
      </c>
      <c r="U6" s="4"/>
      <c r="V6" s="4"/>
      <c r="W6" s="4"/>
      <c r="X6" s="4"/>
    </row>
    <row r="7" spans="1:24" x14ac:dyDescent="0.2">
      <c r="A7" s="117"/>
      <c r="B7" s="82"/>
      <c r="C7" s="82"/>
      <c r="D7" s="82"/>
      <c r="E7" s="118"/>
      <c r="F7" s="118"/>
      <c r="G7" s="118"/>
      <c r="H7" s="118"/>
      <c r="I7" s="70"/>
      <c r="J7" s="70"/>
      <c r="K7" s="70"/>
      <c r="L7" s="123"/>
      <c r="M7" s="70"/>
      <c r="N7" s="70"/>
      <c r="O7" s="70"/>
      <c r="P7" s="70"/>
      <c r="Q7" s="70"/>
      <c r="R7" s="106"/>
      <c r="S7" s="70"/>
      <c r="T7" s="11"/>
      <c r="U7" s="4"/>
      <c r="V7" s="4"/>
      <c r="W7" s="4"/>
      <c r="X7" s="4"/>
    </row>
    <row r="8" spans="1:24" x14ac:dyDescent="0.2">
      <c r="A8" s="117"/>
      <c r="B8" s="70"/>
      <c r="C8" s="118"/>
      <c r="D8" s="70"/>
      <c r="E8" s="118"/>
      <c r="F8" s="118"/>
      <c r="G8" s="118"/>
      <c r="H8" s="118"/>
      <c r="I8" s="70"/>
      <c r="J8" s="70"/>
      <c r="K8" s="70"/>
      <c r="L8" s="124"/>
      <c r="M8" s="70"/>
      <c r="N8" s="70"/>
      <c r="O8" s="70"/>
      <c r="P8" s="70"/>
      <c r="Q8" s="70"/>
      <c r="R8" s="106"/>
      <c r="S8" s="70"/>
      <c r="T8" s="122"/>
      <c r="U8" s="4"/>
      <c r="V8" s="4"/>
      <c r="W8" s="4"/>
      <c r="X8" s="4"/>
    </row>
    <row r="9" spans="1:24" x14ac:dyDescent="0.2">
      <c r="A9" s="117"/>
      <c r="B9" s="70"/>
      <c r="C9" s="118"/>
      <c r="D9" s="70"/>
      <c r="E9" s="118"/>
      <c r="F9" s="118"/>
      <c r="G9" s="118"/>
      <c r="H9" s="118"/>
      <c r="I9" s="70"/>
      <c r="J9" s="70"/>
      <c r="K9" s="70"/>
      <c r="L9" s="121"/>
      <c r="M9" s="70"/>
      <c r="N9" s="70"/>
      <c r="O9" s="70"/>
      <c r="P9" s="70"/>
      <c r="Q9" s="70"/>
      <c r="R9" s="106"/>
      <c r="S9" s="70"/>
      <c r="T9" s="122"/>
      <c r="U9" s="4"/>
      <c r="V9" s="4"/>
      <c r="W9" s="4"/>
      <c r="X9" s="4"/>
    </row>
    <row r="10" spans="1:24" x14ac:dyDescent="0.2">
      <c r="A10" s="117"/>
      <c r="B10" s="70"/>
      <c r="C10" s="118"/>
      <c r="D10" s="70"/>
      <c r="E10" s="118"/>
      <c r="F10" s="118"/>
      <c r="G10" s="118"/>
      <c r="H10" s="118"/>
      <c r="I10" s="70"/>
      <c r="J10" s="70"/>
      <c r="K10" s="70"/>
      <c r="L10" s="70"/>
      <c r="M10" s="70"/>
      <c r="N10" s="70"/>
      <c r="O10" s="70"/>
      <c r="P10" s="70"/>
      <c r="Q10" s="70"/>
      <c r="R10" s="106"/>
      <c r="S10" s="70"/>
      <c r="T10" s="102"/>
      <c r="U10" s="4"/>
      <c r="V10" s="4"/>
      <c r="W10" s="4"/>
      <c r="X10" s="4"/>
    </row>
    <row r="11" spans="1:24" x14ac:dyDescent="0.2">
      <c r="A11" s="117"/>
      <c r="B11" s="70"/>
      <c r="C11" s="118"/>
      <c r="D11" s="70"/>
      <c r="E11" s="125"/>
      <c r="F11" s="118"/>
      <c r="G11" s="118"/>
      <c r="H11" s="125"/>
      <c r="I11" s="70"/>
      <c r="J11" s="70"/>
      <c r="K11" s="70"/>
      <c r="L11" s="121"/>
      <c r="M11" s="70"/>
      <c r="N11" s="70"/>
      <c r="O11" s="70"/>
      <c r="P11" s="70"/>
      <c r="Q11" s="70"/>
      <c r="R11" s="106"/>
      <c r="S11" s="70"/>
      <c r="T11" s="122"/>
      <c r="U11" s="4"/>
      <c r="V11" s="4"/>
      <c r="W11" s="4"/>
      <c r="X11" s="4"/>
    </row>
    <row r="12" spans="1:24" x14ac:dyDescent="0.2">
      <c r="A12" s="117"/>
      <c r="B12" s="70"/>
      <c r="C12" s="118"/>
      <c r="D12" s="70"/>
      <c r="E12" s="118"/>
      <c r="F12" s="118"/>
      <c r="G12" s="118"/>
      <c r="H12" s="118"/>
      <c r="I12" s="70"/>
      <c r="J12" s="70"/>
      <c r="K12" s="70"/>
      <c r="L12" s="121"/>
      <c r="M12" s="70"/>
      <c r="N12" s="70"/>
      <c r="O12" s="70"/>
      <c r="P12" s="70"/>
      <c r="Q12" s="70"/>
      <c r="R12" s="106"/>
      <c r="S12" s="70"/>
      <c r="T12" s="122"/>
      <c r="U12" s="4"/>
      <c r="V12" s="4"/>
      <c r="W12" s="4"/>
      <c r="X12" s="4"/>
    </row>
    <row r="13" spans="1:24" x14ac:dyDescent="0.2">
      <c r="A13" s="117"/>
      <c r="B13" s="70"/>
      <c r="C13" s="118"/>
      <c r="D13" s="70"/>
      <c r="E13" s="118"/>
      <c r="F13" s="118"/>
      <c r="G13" s="118"/>
      <c r="H13" s="118"/>
      <c r="I13" s="70"/>
      <c r="J13" s="70"/>
      <c r="K13" s="70"/>
      <c r="L13" s="70"/>
      <c r="M13" s="70"/>
      <c r="N13" s="70"/>
      <c r="O13" s="70"/>
      <c r="P13" s="70"/>
      <c r="Q13" s="70"/>
      <c r="R13" s="106"/>
      <c r="S13" s="70"/>
      <c r="T13" s="102"/>
      <c r="U13" s="4"/>
      <c r="V13" s="4"/>
      <c r="W13" s="4"/>
      <c r="X13" s="4"/>
    </row>
    <row r="14" spans="1:24" x14ac:dyDescent="0.2">
      <c r="A14" s="117"/>
      <c r="B14" s="70"/>
      <c r="C14" s="118"/>
      <c r="D14" s="70"/>
      <c r="E14" s="118"/>
      <c r="F14" s="118"/>
      <c r="G14" s="118"/>
      <c r="H14" s="118"/>
      <c r="I14" s="70"/>
      <c r="J14" s="70"/>
      <c r="K14" s="70"/>
      <c r="L14" s="70"/>
      <c r="M14" s="70"/>
      <c r="N14" s="70"/>
      <c r="O14" s="70"/>
      <c r="P14" s="70"/>
      <c r="Q14" s="70"/>
      <c r="R14" s="106"/>
      <c r="S14" s="70"/>
      <c r="T14" s="102"/>
      <c r="U14" s="4"/>
      <c r="V14" s="4"/>
      <c r="W14" s="4"/>
      <c r="X14" s="4"/>
    </row>
    <row r="15" spans="1:24" ht="13.5" thickBot="1" x14ac:dyDescent="0.25">
      <c r="A15" s="126"/>
      <c r="B15" s="127"/>
      <c r="C15" s="128"/>
      <c r="D15" s="127"/>
      <c r="E15" s="128"/>
      <c r="F15" s="128"/>
      <c r="G15" s="128"/>
      <c r="H15" s="128"/>
      <c r="I15" s="127"/>
      <c r="J15" s="127"/>
      <c r="K15" s="127"/>
      <c r="L15" s="127"/>
      <c r="M15" s="127"/>
      <c r="N15" s="127"/>
      <c r="O15" s="127"/>
      <c r="P15" s="127"/>
      <c r="Q15" s="127"/>
      <c r="R15" s="129"/>
      <c r="S15" s="127"/>
      <c r="T15" s="127"/>
      <c r="U15" s="7"/>
      <c r="V15" s="7"/>
      <c r="W15" s="7"/>
      <c r="X15" s="7"/>
    </row>
    <row r="16" spans="1:24" x14ac:dyDescent="0.2">
      <c r="A16" s="34"/>
      <c r="P16" s="9" t="s">
        <v>12</v>
      </c>
      <c r="Q16" s="4"/>
      <c r="R16" s="5"/>
      <c r="S16" s="4"/>
      <c r="T16" s="5"/>
      <c r="U16" s="4"/>
      <c r="V16" s="5"/>
      <c r="W16" s="2"/>
      <c r="X16" s="2"/>
    </row>
    <row r="17" spans="1:24" x14ac:dyDescent="0.2">
      <c r="A17" s="34"/>
      <c r="P17" s="4" t="s">
        <v>11</v>
      </c>
      <c r="Q17" s="4"/>
      <c r="R17" s="5" t="s">
        <v>11</v>
      </c>
      <c r="S17" s="4"/>
      <c r="T17" s="5" t="s">
        <v>20</v>
      </c>
      <c r="U17" s="4"/>
      <c r="V17" s="5"/>
      <c r="W17" s="2"/>
      <c r="X17" s="2"/>
    </row>
    <row r="18" spans="1:24" x14ac:dyDescent="0.2">
      <c r="A18" s="34"/>
      <c r="P18" s="4" t="s">
        <v>7</v>
      </c>
      <c r="Q18" s="4"/>
      <c r="R18" s="5" t="s">
        <v>13</v>
      </c>
      <c r="S18" s="4"/>
      <c r="T18" s="5" t="s">
        <v>21</v>
      </c>
      <c r="U18" s="4"/>
      <c r="V18" s="5"/>
      <c r="W18" s="2"/>
      <c r="X18" s="2"/>
    </row>
    <row r="19" spans="1:24" x14ac:dyDescent="0.2">
      <c r="A19" s="34"/>
      <c r="P19" s="10">
        <f>SUM(P4:P15)</f>
        <v>72.180000000000007</v>
      </c>
      <c r="Q19" s="10"/>
      <c r="R19" s="11">
        <f>SUM(R4:R15)</f>
        <v>152700</v>
      </c>
      <c r="S19" s="10"/>
      <c r="T19" s="11">
        <f>R19/P19</f>
        <v>2115.5444721529507</v>
      </c>
      <c r="U19" s="10"/>
      <c r="V19" s="11"/>
      <c r="W19" s="2"/>
      <c r="X19" s="2"/>
    </row>
    <row r="20" spans="1:24" x14ac:dyDescent="0.2">
      <c r="A20" s="34"/>
    </row>
    <row r="21" spans="1:24" x14ac:dyDescent="0.2">
      <c r="A21" s="34"/>
    </row>
  </sheetData>
  <phoneticPr fontId="12" type="noConversion"/>
  <pageMargins left="0.75" right="0.19" top="1" bottom="1" header="0.5" footer="0.5"/>
  <pageSetup paperSize="5" scale="96" orientation="landscape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B21"/>
  <sheetViews>
    <sheetView zoomScaleNormal="100" workbookViewId="0">
      <selection activeCell="E15" sqref="E15"/>
    </sheetView>
  </sheetViews>
  <sheetFormatPr defaultRowHeight="12.75" x14ac:dyDescent="0.2"/>
  <cols>
    <col min="1" max="1" width="11" customWidth="1"/>
    <col min="2" max="2" width="0.7109375" customWidth="1"/>
    <col min="3" max="3" width="22.7109375" customWidth="1"/>
    <col min="4" max="4" width="0.5703125" customWidth="1"/>
    <col min="5" max="5" width="18.28515625" customWidth="1"/>
    <col min="6" max="6" width="0.5703125" customWidth="1"/>
    <col min="7" max="7" width="18.42578125" hidden="1" customWidth="1"/>
    <col min="8" max="8" width="18.7109375" customWidth="1"/>
    <col min="9" max="9" width="0.5703125" customWidth="1"/>
    <col min="11" max="11" width="0.7109375" customWidth="1"/>
    <col min="13" max="13" width="0.5703125" customWidth="1"/>
    <col min="15" max="15" width="0.5703125" customWidth="1"/>
    <col min="17" max="17" width="0.7109375" customWidth="1"/>
    <col min="19" max="19" width="0.5703125" customWidth="1"/>
    <col min="20" max="20" width="8.42578125" customWidth="1"/>
    <col min="21" max="21" width="0.5703125" customWidth="1"/>
    <col min="22" max="22" width="7.42578125" customWidth="1"/>
    <col min="23" max="23" width="0.42578125" customWidth="1"/>
    <col min="24" max="24" width="4.7109375" customWidth="1"/>
    <col min="25" max="25" width="0.5703125" customWidth="1"/>
    <col min="27" max="27" width="0.5703125" customWidth="1"/>
  </cols>
  <sheetData>
    <row r="3" spans="1:28" x14ac:dyDescent="0.2">
      <c r="A3" s="208" t="s">
        <v>56</v>
      </c>
      <c r="K3" s="25" t="s">
        <v>28</v>
      </c>
    </row>
    <row r="4" spans="1:28" x14ac:dyDescent="0.2">
      <c r="Z4" s="22" t="s">
        <v>25</v>
      </c>
      <c r="AA4" s="22"/>
      <c r="AB4" s="22"/>
    </row>
    <row r="5" spans="1:28" ht="13.5" thickBot="1" x14ac:dyDescent="0.25">
      <c r="A5" s="15" t="s">
        <v>0</v>
      </c>
      <c r="B5" s="16"/>
      <c r="C5" s="15" t="s">
        <v>1</v>
      </c>
      <c r="D5" s="15"/>
      <c r="E5" s="15" t="s">
        <v>15</v>
      </c>
      <c r="F5" s="15"/>
      <c r="G5" s="15"/>
      <c r="H5" s="15" t="s">
        <v>16</v>
      </c>
      <c r="I5" s="15"/>
      <c r="J5" s="15" t="s">
        <v>4</v>
      </c>
      <c r="K5" s="15"/>
      <c r="L5" s="15" t="s">
        <v>5</v>
      </c>
      <c r="M5" s="15"/>
      <c r="N5" s="15" t="s">
        <v>7</v>
      </c>
      <c r="O5" s="15"/>
      <c r="P5" s="21" t="s">
        <v>8</v>
      </c>
      <c r="Q5" s="15"/>
      <c r="R5" s="21" t="s">
        <v>9</v>
      </c>
      <c r="S5" s="21"/>
      <c r="T5" s="21" t="s">
        <v>17</v>
      </c>
      <c r="U5" s="21"/>
      <c r="V5" s="21" t="s">
        <v>29</v>
      </c>
      <c r="W5" s="23"/>
      <c r="X5" s="21" t="s">
        <v>19</v>
      </c>
      <c r="Y5" s="23"/>
      <c r="Z5" s="21" t="s">
        <v>8</v>
      </c>
      <c r="AA5" s="23"/>
      <c r="AB5" s="21" t="s">
        <v>24</v>
      </c>
    </row>
    <row r="6" spans="1:28" x14ac:dyDescent="0.2">
      <c r="A6" s="37"/>
      <c r="B6" s="4"/>
      <c r="C6" s="2"/>
      <c r="D6" s="2"/>
      <c r="E6" s="2"/>
      <c r="F6" s="2"/>
      <c r="G6" s="2"/>
      <c r="H6" s="2"/>
      <c r="I6" s="4"/>
      <c r="J6" s="4"/>
      <c r="K6" s="4"/>
      <c r="L6" s="49"/>
      <c r="M6" s="4"/>
      <c r="N6" s="4"/>
      <c r="O6" s="4"/>
      <c r="P6" s="35"/>
      <c r="Q6" s="4"/>
      <c r="R6" s="35"/>
      <c r="S6" s="4"/>
      <c r="T6" s="44"/>
      <c r="U6" s="44"/>
      <c r="V6" s="44"/>
      <c r="W6" s="39"/>
      <c r="X6" s="39"/>
    </row>
    <row r="7" spans="1:28" x14ac:dyDescent="0.2">
      <c r="A7" s="37"/>
      <c r="B7" s="4"/>
      <c r="C7" s="2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4"/>
      <c r="P7" s="35"/>
      <c r="Q7" s="4"/>
      <c r="R7" s="4"/>
      <c r="S7" s="4"/>
      <c r="T7" s="1"/>
      <c r="U7" s="1"/>
      <c r="V7" s="1"/>
    </row>
    <row r="8" spans="1:28" x14ac:dyDescent="0.2">
      <c r="A8" s="37"/>
      <c r="B8" s="4"/>
      <c r="C8" s="14"/>
      <c r="D8" s="2"/>
      <c r="E8" s="2"/>
      <c r="F8" s="2"/>
      <c r="G8" s="2"/>
      <c r="H8" s="2"/>
      <c r="I8" s="4"/>
      <c r="J8" s="4"/>
      <c r="K8" s="4"/>
      <c r="L8" s="4"/>
      <c r="M8" s="4"/>
      <c r="N8" s="4"/>
      <c r="O8" s="4"/>
      <c r="P8" s="35"/>
      <c r="Q8" s="4"/>
      <c r="R8" s="4"/>
      <c r="S8" s="4"/>
      <c r="T8" s="1"/>
      <c r="U8" s="1"/>
      <c r="V8" s="1"/>
    </row>
    <row r="9" spans="1:28" x14ac:dyDescent="0.2">
      <c r="A9" s="37"/>
      <c r="B9" s="4"/>
      <c r="C9" s="2"/>
      <c r="D9" s="2"/>
      <c r="E9" s="2"/>
      <c r="F9" s="2"/>
      <c r="G9" s="2"/>
      <c r="H9" s="2"/>
      <c r="I9" s="4"/>
      <c r="J9" s="4"/>
      <c r="K9" s="4"/>
      <c r="L9" s="4"/>
      <c r="M9" s="4"/>
      <c r="N9" s="4"/>
      <c r="O9" s="4"/>
      <c r="P9" s="35"/>
      <c r="Q9" s="4"/>
      <c r="R9" s="4"/>
      <c r="S9" s="4"/>
      <c r="T9" s="1"/>
      <c r="U9" s="1"/>
      <c r="V9" s="1"/>
    </row>
    <row r="10" spans="1:28" x14ac:dyDescent="0.2">
      <c r="A10" s="12"/>
      <c r="B10" s="4"/>
      <c r="C10" s="2"/>
      <c r="D10" s="2"/>
      <c r="E10" s="2"/>
      <c r="F10" s="2"/>
      <c r="G10" s="2"/>
      <c r="H10" s="2"/>
      <c r="I10" s="4"/>
      <c r="J10" s="4"/>
      <c r="K10" s="4"/>
      <c r="L10" s="4"/>
      <c r="M10" s="4"/>
      <c r="N10" s="4"/>
      <c r="O10" s="4"/>
      <c r="P10" s="35"/>
      <c r="Q10" s="4"/>
      <c r="R10" s="4"/>
      <c r="S10" s="4"/>
      <c r="T10" s="1"/>
      <c r="U10" s="1"/>
      <c r="V10" s="1"/>
    </row>
    <row r="11" spans="1:28" x14ac:dyDescent="0.2">
      <c r="A11" s="12"/>
      <c r="B11" s="4"/>
      <c r="C11" s="2"/>
      <c r="D11" s="2"/>
      <c r="E11" s="2"/>
      <c r="F11" s="2"/>
      <c r="G11" s="2"/>
      <c r="H11" s="2"/>
      <c r="I11" s="4"/>
      <c r="J11" s="4"/>
      <c r="K11" s="4"/>
      <c r="L11" s="4"/>
      <c r="M11" s="4"/>
      <c r="N11" s="4"/>
      <c r="O11" s="4"/>
      <c r="P11" s="35"/>
      <c r="Q11" s="4"/>
      <c r="R11" s="4"/>
      <c r="S11" s="4"/>
      <c r="T11" s="1"/>
      <c r="U11" s="1"/>
      <c r="V11" s="1"/>
    </row>
    <row r="12" spans="1:28" x14ac:dyDescent="0.2">
      <c r="A12" s="12"/>
      <c r="B12" s="4"/>
      <c r="C12" s="2"/>
      <c r="D12" s="2"/>
      <c r="E12" s="2"/>
      <c r="F12" s="2"/>
      <c r="G12" s="2"/>
      <c r="H12" s="2"/>
      <c r="I12" s="4"/>
      <c r="J12" s="4"/>
      <c r="K12" s="4"/>
      <c r="L12" s="4"/>
      <c r="M12" s="4"/>
      <c r="N12" s="4"/>
      <c r="O12" s="4"/>
      <c r="P12" s="35"/>
      <c r="Q12" s="4"/>
      <c r="R12" s="4"/>
      <c r="S12" s="4"/>
      <c r="T12" s="1"/>
      <c r="U12" s="1"/>
      <c r="V12" s="1"/>
    </row>
    <row r="13" spans="1:28" x14ac:dyDescent="0.2">
      <c r="A13" s="12"/>
      <c r="B13" s="4"/>
      <c r="C13" s="2"/>
      <c r="D13" s="2"/>
      <c r="E13" s="2"/>
      <c r="F13" s="2"/>
      <c r="G13" s="2"/>
      <c r="H13" s="2"/>
      <c r="I13" s="4"/>
      <c r="J13" s="4"/>
      <c r="K13" s="4"/>
      <c r="L13" s="4"/>
      <c r="M13" s="4"/>
      <c r="N13" s="4"/>
      <c r="O13" s="4"/>
      <c r="P13" s="35"/>
      <c r="Q13" s="4"/>
      <c r="R13" s="4"/>
      <c r="S13" s="4"/>
      <c r="T13" s="1"/>
      <c r="U13" s="1"/>
      <c r="V13" s="1"/>
    </row>
    <row r="14" spans="1:28" x14ac:dyDescent="0.2">
      <c r="A14" s="4"/>
      <c r="B14" s="4"/>
      <c r="C14" s="2"/>
      <c r="D14" s="2"/>
      <c r="E14" s="2"/>
      <c r="F14" s="2"/>
      <c r="G14" s="2"/>
      <c r="H14" s="2"/>
      <c r="I14" s="4"/>
      <c r="J14" s="4"/>
      <c r="K14" s="4"/>
      <c r="L14" s="4"/>
      <c r="M14" s="4"/>
      <c r="N14" s="4"/>
      <c r="O14" s="4"/>
      <c r="P14" s="35"/>
      <c r="Q14" s="4"/>
      <c r="R14" s="4"/>
      <c r="S14" s="4"/>
    </row>
    <row r="15" spans="1:28" x14ac:dyDescent="0.2">
      <c r="A15" s="4"/>
      <c r="B15" s="4"/>
      <c r="C15" s="2"/>
      <c r="D15" s="2"/>
      <c r="E15" s="2"/>
      <c r="F15" s="2"/>
      <c r="G15" s="2"/>
      <c r="H15" s="2"/>
      <c r="I15" s="4"/>
      <c r="J15" s="4"/>
      <c r="K15" s="4"/>
      <c r="L15" s="4"/>
      <c r="M15" s="4"/>
      <c r="N15" s="4"/>
      <c r="O15" s="4"/>
      <c r="P15" s="35"/>
      <c r="Q15" s="4"/>
      <c r="R15" s="4"/>
      <c r="S15" s="4"/>
    </row>
    <row r="16" spans="1:28" x14ac:dyDescent="0.2">
      <c r="A16" s="4"/>
      <c r="B16" s="4"/>
      <c r="C16" s="2"/>
      <c r="D16" s="2"/>
      <c r="E16" s="2"/>
      <c r="F16" s="2"/>
      <c r="G16" s="2"/>
      <c r="H16" s="2"/>
      <c r="I16" s="4"/>
      <c r="J16" s="4"/>
      <c r="K16" s="4"/>
      <c r="L16" s="4"/>
      <c r="M16" s="4"/>
      <c r="N16" s="4"/>
      <c r="O16" s="4"/>
      <c r="P16" s="35"/>
      <c r="Q16" s="4"/>
      <c r="R16" s="4"/>
      <c r="S16" s="4"/>
    </row>
    <row r="17" spans="1:1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P18" s="9"/>
      <c r="Q18" s="4"/>
      <c r="R18" s="5"/>
      <c r="S18" s="4"/>
    </row>
    <row r="19" spans="1:19" x14ac:dyDescent="0.2">
      <c r="P19" s="4"/>
      <c r="Q19" s="4"/>
      <c r="R19" s="5"/>
      <c r="S19" s="4"/>
    </row>
    <row r="20" spans="1:19" x14ac:dyDescent="0.2">
      <c r="P20" s="4"/>
      <c r="Q20" s="4"/>
      <c r="R20" s="5"/>
      <c r="S20" s="4"/>
    </row>
    <row r="21" spans="1:19" x14ac:dyDescent="0.2">
      <c r="P21" s="10"/>
      <c r="Q21" s="10"/>
      <c r="R21" s="11"/>
      <c r="S21" s="10"/>
    </row>
  </sheetData>
  <phoneticPr fontId="12" type="noConversion"/>
  <pageMargins left="0.75" right="0.75" top="1" bottom="1" header="0.5" footer="0.5"/>
  <pageSetup paperSize="5" orientation="landscape" r:id="rId1"/>
  <headerFooter alignWithMargins="0">
    <oddHeader>&amp;CLINCOLN COUNTY&amp;R&amp;D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B23"/>
  <sheetViews>
    <sheetView zoomScaleNormal="100" workbookViewId="0">
      <selection activeCell="E11" sqref="E11"/>
    </sheetView>
  </sheetViews>
  <sheetFormatPr defaultRowHeight="12.75" x14ac:dyDescent="0.2"/>
  <cols>
    <col min="1" max="1" width="11.28515625" bestFit="1" customWidth="1"/>
    <col min="2" max="2" width="0.7109375" customWidth="1"/>
    <col min="3" max="3" width="32.42578125" customWidth="1"/>
    <col min="4" max="4" width="0.7109375" customWidth="1"/>
    <col min="5" max="5" width="20.7109375" customWidth="1"/>
    <col min="6" max="6" width="0.85546875" customWidth="1"/>
    <col min="7" max="7" width="3.140625" hidden="1" customWidth="1"/>
    <col min="8" max="8" width="26.5703125" customWidth="1"/>
    <col min="9" max="9" width="0.5703125" customWidth="1"/>
    <col min="11" max="11" width="0.5703125" customWidth="1"/>
    <col min="13" max="13" width="0.42578125" customWidth="1"/>
    <col min="15" max="15" width="0.42578125" customWidth="1"/>
    <col min="17" max="17" width="0.42578125" customWidth="1"/>
    <col min="19" max="19" width="0.5703125" customWidth="1"/>
    <col min="21" max="21" width="0.5703125" customWidth="1"/>
    <col min="22" max="22" width="6.85546875" customWidth="1"/>
    <col min="23" max="23" width="0.5703125" customWidth="1"/>
    <col min="24" max="24" width="3.28515625" customWidth="1"/>
    <col min="25" max="25" width="0.7109375" customWidth="1"/>
  </cols>
  <sheetData>
    <row r="3" spans="1:28" x14ac:dyDescent="0.2">
      <c r="A3" s="208" t="s">
        <v>56</v>
      </c>
      <c r="C3" s="269" t="s">
        <v>27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8" x14ac:dyDescent="0.2">
      <c r="Z4" s="22"/>
      <c r="AA4" s="22"/>
      <c r="AB4" s="22"/>
    </row>
    <row r="5" spans="1:28" ht="13.5" thickBot="1" x14ac:dyDescent="0.25">
      <c r="A5" s="15" t="s">
        <v>0</v>
      </c>
      <c r="B5" s="16"/>
      <c r="C5" s="15" t="s">
        <v>1</v>
      </c>
      <c r="D5" s="15"/>
      <c r="E5" s="15" t="s">
        <v>15</v>
      </c>
      <c r="F5" s="15"/>
      <c r="G5" s="15"/>
      <c r="H5" s="15" t="s">
        <v>16</v>
      </c>
      <c r="I5" s="15"/>
      <c r="J5" s="15" t="s">
        <v>42</v>
      </c>
      <c r="K5" s="15"/>
      <c r="L5" s="15" t="s">
        <v>5</v>
      </c>
      <c r="M5" s="15"/>
      <c r="N5" s="15" t="s">
        <v>26</v>
      </c>
      <c r="O5" s="15"/>
      <c r="P5" s="21" t="s">
        <v>8</v>
      </c>
      <c r="Q5" s="15"/>
      <c r="R5" s="21" t="s">
        <v>9</v>
      </c>
      <c r="S5" s="21"/>
      <c r="T5" s="21" t="s">
        <v>17</v>
      </c>
      <c r="U5" s="21"/>
      <c r="V5" s="21" t="s">
        <v>22</v>
      </c>
      <c r="W5" s="23"/>
      <c r="X5" s="21" t="s">
        <v>23</v>
      </c>
      <c r="Y5" s="23"/>
      <c r="Z5" s="9"/>
      <c r="AA5" s="22"/>
      <c r="AB5" s="9"/>
    </row>
    <row r="6" spans="1:28" x14ac:dyDescent="0.2">
      <c r="A6" s="12"/>
      <c r="B6" s="4"/>
      <c r="C6" s="14"/>
      <c r="D6" s="14"/>
      <c r="E6" s="14"/>
      <c r="F6" s="4"/>
      <c r="G6" s="4"/>
      <c r="H6" s="4"/>
      <c r="I6" s="4"/>
      <c r="J6" s="4"/>
      <c r="K6" s="4"/>
      <c r="L6" s="46"/>
      <c r="M6" s="4"/>
      <c r="N6" s="4"/>
      <c r="O6" s="4"/>
      <c r="P6" s="5"/>
      <c r="Q6" s="4"/>
      <c r="R6" s="11"/>
      <c r="S6" s="4"/>
      <c r="T6" s="4"/>
      <c r="U6" s="4"/>
      <c r="V6" s="4"/>
      <c r="W6" s="4"/>
      <c r="X6" s="4"/>
    </row>
    <row r="7" spans="1:28" x14ac:dyDescent="0.2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</row>
    <row r="8" spans="1:28" x14ac:dyDescent="0.2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</row>
    <row r="9" spans="1:28" x14ac:dyDescent="0.2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</row>
    <row r="10" spans="1:28" x14ac:dyDescent="0.2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</row>
    <row r="11" spans="1:28" x14ac:dyDescent="0.2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</row>
    <row r="12" spans="1:28" x14ac:dyDescent="0.2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</row>
    <row r="13" spans="1:28" x14ac:dyDescent="0.2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</row>
    <row r="14" spans="1:28" x14ac:dyDescent="0.2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</row>
    <row r="15" spans="1:28" x14ac:dyDescent="0.2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</row>
    <row r="16" spans="1:28" x14ac:dyDescent="0.2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4"/>
      <c r="R16" s="4"/>
      <c r="S16" s="4"/>
      <c r="T16" s="4"/>
      <c r="U16" s="4"/>
      <c r="V16" s="4"/>
      <c r="W16" s="4"/>
      <c r="X16" s="4"/>
    </row>
    <row r="17" spans="1:24" ht="13.5" thickBot="1" x14ac:dyDescent="0.25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7"/>
      <c r="R17" s="7"/>
      <c r="S17" s="7"/>
      <c r="T17" s="7"/>
      <c r="U17" s="7"/>
      <c r="V17" s="7"/>
      <c r="W17" s="7"/>
      <c r="X17" s="7"/>
    </row>
    <row r="18" spans="1:24" x14ac:dyDescent="0.2">
      <c r="A18" s="34"/>
      <c r="P18" s="9"/>
      <c r="Q18" s="4"/>
      <c r="R18" s="5"/>
      <c r="S18" s="4"/>
    </row>
    <row r="19" spans="1:24" x14ac:dyDescent="0.2">
      <c r="A19" s="34"/>
      <c r="P19" s="4"/>
      <c r="Q19" s="4"/>
      <c r="R19" s="5"/>
      <c r="S19" s="4"/>
    </row>
    <row r="20" spans="1:24" x14ac:dyDescent="0.2">
      <c r="A20" s="34"/>
      <c r="N20" s="9" t="s">
        <v>12</v>
      </c>
      <c r="O20" s="4"/>
      <c r="P20" s="5"/>
      <c r="Q20" s="4"/>
      <c r="R20" s="5"/>
    </row>
    <row r="21" spans="1:24" x14ac:dyDescent="0.2">
      <c r="N21" s="4" t="s">
        <v>11</v>
      </c>
      <c r="O21" s="4"/>
      <c r="P21" s="5" t="s">
        <v>11</v>
      </c>
      <c r="Q21" s="4"/>
      <c r="R21" s="5" t="s">
        <v>8</v>
      </c>
    </row>
    <row r="22" spans="1:24" x14ac:dyDescent="0.2">
      <c r="N22" s="4" t="s">
        <v>7</v>
      </c>
      <c r="O22" s="4"/>
      <c r="P22" s="5" t="s">
        <v>13</v>
      </c>
      <c r="Q22" s="4"/>
      <c r="R22" s="5" t="s">
        <v>14</v>
      </c>
    </row>
    <row r="23" spans="1:24" x14ac:dyDescent="0.2">
      <c r="N23" s="10">
        <f>SUM(N6:N17)</f>
        <v>0</v>
      </c>
      <c r="O23" s="10"/>
      <c r="P23" s="11">
        <f>SUM(P6:P17)</f>
        <v>0</v>
      </c>
      <c r="Q23" s="10"/>
      <c r="R23" s="11" t="e">
        <f>P23/N23</f>
        <v>#DIV/0!</v>
      </c>
    </row>
  </sheetData>
  <mergeCells count="1">
    <mergeCell ref="C3:X3"/>
  </mergeCells>
  <phoneticPr fontId="12" type="noConversion"/>
  <pageMargins left="0.75" right="0.75" top="1" bottom="1" header="0.5" footer="0.5"/>
  <pageSetup paperSize="5" orientation="landscape" r:id="rId1"/>
  <headerFooter alignWithMargins="0">
    <oddHeader>&amp;CLINCOLN COUNTY&amp;R&amp;D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B23"/>
  <sheetViews>
    <sheetView zoomScaleNormal="100" workbookViewId="0">
      <selection activeCell="R15" sqref="R15"/>
    </sheetView>
  </sheetViews>
  <sheetFormatPr defaultRowHeight="12.75" x14ac:dyDescent="0.2"/>
  <cols>
    <col min="1" max="1" width="12.28515625" bestFit="1" customWidth="1"/>
    <col min="2" max="2" width="1.140625" customWidth="1"/>
    <col min="3" max="3" width="32.42578125" customWidth="1"/>
    <col min="4" max="4" width="0.85546875" customWidth="1"/>
    <col min="5" max="5" width="18.5703125" customWidth="1"/>
    <col min="6" max="6" width="0.7109375" customWidth="1"/>
    <col min="7" max="7" width="23.85546875" hidden="1" customWidth="1"/>
    <col min="8" max="8" width="33.5703125" customWidth="1"/>
    <col min="9" max="9" width="1" customWidth="1"/>
    <col min="10" max="10" width="9.85546875" customWidth="1"/>
    <col min="11" max="11" width="0.85546875" customWidth="1"/>
    <col min="13" max="13" width="1" customWidth="1"/>
    <col min="15" max="15" width="0.85546875" customWidth="1"/>
    <col min="17" max="17" width="1" customWidth="1"/>
    <col min="19" max="19" width="0.5703125" customWidth="1"/>
    <col min="21" max="21" width="0.5703125" customWidth="1"/>
    <col min="23" max="23" width="0.85546875" customWidth="1"/>
  </cols>
  <sheetData>
    <row r="3" spans="1:28" x14ac:dyDescent="0.2">
      <c r="A3" s="208" t="s">
        <v>56</v>
      </c>
      <c r="H3" s="25" t="s">
        <v>44</v>
      </c>
    </row>
    <row r="4" spans="1:28" x14ac:dyDescent="0.2">
      <c r="H4" s="4" t="s">
        <v>45</v>
      </c>
      <c r="Z4" s="22"/>
      <c r="AA4" s="22"/>
      <c r="AB4" s="22"/>
    </row>
    <row r="5" spans="1:28" ht="13.5" thickBot="1" x14ac:dyDescent="0.25">
      <c r="A5" s="15" t="s">
        <v>0</v>
      </c>
      <c r="B5" s="16"/>
      <c r="C5" s="15" t="s">
        <v>1</v>
      </c>
      <c r="D5" s="15"/>
      <c r="E5" s="15" t="s">
        <v>15</v>
      </c>
      <c r="F5" s="15"/>
      <c r="G5" s="15"/>
      <c r="H5" s="15" t="s">
        <v>16</v>
      </c>
      <c r="I5" s="15"/>
      <c r="J5" s="15" t="s">
        <v>42</v>
      </c>
      <c r="K5" s="15"/>
      <c r="L5" s="15" t="s">
        <v>5</v>
      </c>
      <c r="M5" s="15"/>
      <c r="N5" s="15" t="s">
        <v>26</v>
      </c>
      <c r="O5" s="15"/>
      <c r="P5" s="21" t="s">
        <v>8</v>
      </c>
      <c r="Q5" s="15"/>
      <c r="R5" s="21" t="s">
        <v>9</v>
      </c>
      <c r="S5" s="21"/>
      <c r="T5" s="21" t="s">
        <v>17</v>
      </c>
      <c r="U5" s="21"/>
      <c r="V5" s="21" t="s">
        <v>22</v>
      </c>
      <c r="W5" s="23"/>
      <c r="X5" s="21" t="s">
        <v>23</v>
      </c>
      <c r="Y5" s="22"/>
      <c r="Z5" s="9"/>
      <c r="AA5" s="22"/>
      <c r="AB5" s="9"/>
    </row>
    <row r="6" spans="1:28" ht="29.25" customHeight="1" x14ac:dyDescent="0.2">
      <c r="A6" s="133">
        <v>330917300102</v>
      </c>
      <c r="B6" s="4"/>
      <c r="C6" s="88" t="s">
        <v>342</v>
      </c>
      <c r="D6" s="4"/>
      <c r="E6" s="152" t="s">
        <v>343</v>
      </c>
      <c r="F6" s="72"/>
      <c r="G6" s="72"/>
      <c r="H6" s="72" t="s">
        <v>344</v>
      </c>
      <c r="I6" s="131"/>
      <c r="J6" s="131">
        <v>355889</v>
      </c>
      <c r="K6" s="131"/>
      <c r="L6" s="143">
        <v>44490</v>
      </c>
      <c r="M6" s="131"/>
      <c r="N6" s="131">
        <v>35.380000000000003</v>
      </c>
      <c r="O6" s="131"/>
      <c r="P6" s="132">
        <v>49000</v>
      </c>
      <c r="Q6" s="131"/>
      <c r="R6" s="164">
        <f>P6/N6</f>
        <v>1384.9632560768796</v>
      </c>
      <c r="S6" s="131"/>
      <c r="T6" s="131">
        <v>0</v>
      </c>
      <c r="U6" s="131"/>
      <c r="V6" s="131"/>
      <c r="W6" s="131"/>
      <c r="X6" s="131"/>
    </row>
    <row r="7" spans="1:28" ht="33" customHeight="1" x14ac:dyDescent="0.2">
      <c r="A7" s="133"/>
      <c r="B7" s="131"/>
      <c r="C7" s="152"/>
      <c r="D7" s="4"/>
      <c r="E7" s="152"/>
      <c r="F7" s="72"/>
      <c r="G7" s="72"/>
      <c r="H7" s="152"/>
      <c r="I7" s="131"/>
      <c r="J7" s="131"/>
      <c r="K7" s="131"/>
      <c r="L7" s="143"/>
      <c r="M7" s="131"/>
      <c r="N7" s="131"/>
      <c r="O7" s="131"/>
      <c r="P7" s="132"/>
      <c r="Q7" s="131"/>
      <c r="R7" s="156"/>
      <c r="S7" s="131"/>
      <c r="T7" s="131"/>
      <c r="U7" s="131"/>
      <c r="V7" s="131"/>
      <c r="W7" s="131"/>
      <c r="X7" s="131"/>
    </row>
    <row r="8" spans="1:28" x14ac:dyDescent="0.2">
      <c r="A8" s="133"/>
      <c r="B8" s="131"/>
      <c r="C8" s="72"/>
      <c r="D8" s="4"/>
      <c r="E8" s="72"/>
      <c r="F8" s="72"/>
      <c r="G8" s="72"/>
      <c r="H8" s="72"/>
      <c r="I8" s="131"/>
      <c r="J8" s="131"/>
      <c r="K8" s="131"/>
      <c r="L8" s="143"/>
      <c r="M8" s="131"/>
      <c r="N8" s="131"/>
      <c r="O8" s="131"/>
      <c r="P8" s="132"/>
      <c r="Q8" s="131"/>
      <c r="R8" s="156"/>
      <c r="S8" s="131"/>
      <c r="T8" s="131"/>
      <c r="U8" s="131"/>
      <c r="V8" s="131"/>
      <c r="W8" s="131"/>
      <c r="X8" s="131"/>
    </row>
    <row r="9" spans="1:28" x14ac:dyDescent="0.2">
      <c r="A9" s="259"/>
      <c r="B9" s="72"/>
      <c r="C9" s="72"/>
      <c r="D9" s="4"/>
      <c r="E9" s="72"/>
      <c r="F9" s="72"/>
      <c r="G9" s="72"/>
      <c r="H9" s="72"/>
      <c r="I9" s="131"/>
      <c r="J9" s="131"/>
      <c r="K9" s="131"/>
      <c r="L9" s="143"/>
      <c r="M9" s="131"/>
      <c r="N9" s="131"/>
      <c r="O9" s="131"/>
      <c r="P9" s="132"/>
      <c r="Q9" s="131"/>
      <c r="R9" s="141"/>
      <c r="S9" s="131"/>
      <c r="T9" s="131"/>
      <c r="U9" s="131"/>
      <c r="V9" s="131"/>
      <c r="W9" s="131"/>
      <c r="X9" s="131"/>
    </row>
    <row r="10" spans="1:28" x14ac:dyDescent="0.2">
      <c r="A10" s="259"/>
      <c r="B10" s="72"/>
      <c r="C10" s="72"/>
      <c r="D10" s="4"/>
      <c r="E10" s="72"/>
      <c r="F10" s="72"/>
      <c r="G10" s="72"/>
      <c r="H10" s="72"/>
      <c r="I10" s="131"/>
      <c r="J10" s="131"/>
      <c r="K10" s="131"/>
      <c r="L10" s="143"/>
      <c r="M10" s="131"/>
      <c r="N10" s="131"/>
      <c r="O10" s="131"/>
      <c r="P10" s="132"/>
      <c r="Q10" s="131"/>
      <c r="R10" s="141"/>
      <c r="S10" s="131"/>
      <c r="T10" s="131"/>
      <c r="U10" s="131"/>
      <c r="V10" s="131"/>
      <c r="W10" s="131"/>
      <c r="X10" s="131"/>
    </row>
    <row r="11" spans="1:28" x14ac:dyDescent="0.2">
      <c r="A11" s="259"/>
      <c r="B11" s="72"/>
      <c r="C11" s="72"/>
      <c r="D11" s="4"/>
      <c r="E11" s="72"/>
      <c r="F11" s="72"/>
      <c r="G11" s="72"/>
      <c r="H11" s="72"/>
      <c r="I11" s="131"/>
      <c r="J11" s="131"/>
      <c r="K11" s="131"/>
      <c r="L11" s="143"/>
      <c r="M11" s="131"/>
      <c r="N11" s="131"/>
      <c r="O11" s="131"/>
      <c r="P11" s="132"/>
      <c r="Q11" s="131"/>
      <c r="R11" s="141"/>
      <c r="S11" s="131"/>
      <c r="T11" s="131"/>
      <c r="U11" s="131"/>
      <c r="V11" s="131"/>
      <c r="W11" s="131"/>
      <c r="X11" s="131"/>
    </row>
    <row r="12" spans="1:28" x14ac:dyDescent="0.2">
      <c r="A12" s="259"/>
      <c r="B12" s="72"/>
      <c r="C12" s="72"/>
      <c r="D12" s="4"/>
      <c r="E12" s="72"/>
      <c r="F12" s="72"/>
      <c r="G12" s="72"/>
      <c r="H12" s="72"/>
      <c r="I12" s="131"/>
      <c r="J12" s="131"/>
      <c r="K12" s="131"/>
      <c r="L12" s="131"/>
      <c r="M12" s="131"/>
      <c r="N12" s="131"/>
      <c r="O12" s="131"/>
      <c r="P12" s="132"/>
      <c r="Q12" s="131"/>
      <c r="R12" s="141"/>
      <c r="S12" s="131"/>
      <c r="T12" s="131"/>
      <c r="U12" s="131"/>
      <c r="V12" s="131"/>
      <c r="W12" s="131"/>
      <c r="X12" s="131"/>
    </row>
    <row r="13" spans="1:28" x14ac:dyDescent="0.2">
      <c r="A13" s="259"/>
      <c r="B13" s="72"/>
      <c r="C13" s="72"/>
      <c r="D13" s="4"/>
      <c r="E13" s="72"/>
      <c r="F13" s="72"/>
      <c r="G13" s="72"/>
      <c r="H13" s="72"/>
      <c r="I13" s="131"/>
      <c r="J13" s="131"/>
      <c r="K13" s="131"/>
      <c r="L13" s="131"/>
      <c r="M13" s="131"/>
      <c r="N13" s="131"/>
      <c r="O13" s="131"/>
      <c r="P13" s="132"/>
      <c r="Q13" s="131"/>
      <c r="R13" s="141"/>
      <c r="S13" s="131"/>
      <c r="T13" s="131"/>
      <c r="U13" s="131"/>
      <c r="V13" s="131"/>
      <c r="W13" s="131"/>
      <c r="X13" s="131"/>
    </row>
    <row r="14" spans="1:28" x14ac:dyDescent="0.2">
      <c r="A14" s="259"/>
      <c r="B14" s="72"/>
      <c r="C14" s="72"/>
      <c r="D14" s="4"/>
      <c r="E14" s="72"/>
      <c r="F14" s="72"/>
      <c r="G14" s="72"/>
      <c r="H14" s="72"/>
      <c r="I14" s="131"/>
      <c r="J14" s="131"/>
      <c r="K14" s="131"/>
      <c r="L14" s="131"/>
      <c r="M14" s="131"/>
      <c r="N14" s="131"/>
      <c r="O14" s="131"/>
      <c r="P14" s="132"/>
      <c r="Q14" s="131"/>
      <c r="R14" s="141"/>
      <c r="S14" s="131"/>
      <c r="T14" s="131"/>
      <c r="U14" s="131"/>
      <c r="V14" s="131"/>
      <c r="W14" s="131"/>
      <c r="X14" s="131"/>
    </row>
    <row r="15" spans="1:28" x14ac:dyDescent="0.2">
      <c r="A15" s="259"/>
      <c r="B15" s="72"/>
      <c r="C15" s="72"/>
      <c r="D15" s="4"/>
      <c r="E15" s="14"/>
      <c r="F15" s="14"/>
      <c r="G15" s="14"/>
      <c r="H15" s="14"/>
      <c r="I15" s="4"/>
      <c r="J15" s="4"/>
      <c r="K15" s="4"/>
      <c r="L15" s="4"/>
      <c r="M15" s="4"/>
      <c r="N15" s="4"/>
      <c r="O15" s="4"/>
      <c r="P15" s="5"/>
      <c r="Q15" s="4"/>
      <c r="R15" s="60"/>
      <c r="S15" s="4"/>
      <c r="T15" s="4"/>
      <c r="U15" s="4"/>
      <c r="V15" s="4"/>
      <c r="W15" s="4"/>
      <c r="X15" s="4"/>
    </row>
    <row r="16" spans="1:28" x14ac:dyDescent="0.2">
      <c r="A16" s="12"/>
      <c r="B16" s="4"/>
      <c r="C16" s="4"/>
      <c r="D16" s="4"/>
      <c r="E16" s="14"/>
      <c r="F16" s="14"/>
      <c r="G16" s="14"/>
      <c r="H16" s="14"/>
      <c r="I16" s="4"/>
      <c r="J16" s="4"/>
      <c r="K16" s="4"/>
      <c r="L16" s="4"/>
      <c r="M16" s="4"/>
      <c r="N16" s="4"/>
      <c r="O16" s="4"/>
      <c r="P16" s="5"/>
      <c r="Q16" s="4"/>
      <c r="R16" s="60"/>
      <c r="S16" s="4"/>
      <c r="T16" s="4"/>
      <c r="U16" s="4"/>
      <c r="V16" s="4"/>
      <c r="W16" s="4"/>
      <c r="X16" s="4"/>
    </row>
    <row r="17" spans="1:24" ht="13.5" thickBot="1" x14ac:dyDescent="0.25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7"/>
      <c r="R17" s="63"/>
      <c r="S17" s="7"/>
      <c r="T17" s="7"/>
      <c r="U17" s="7"/>
      <c r="V17" s="7"/>
      <c r="W17" s="7"/>
      <c r="X17" s="7"/>
    </row>
    <row r="18" spans="1:24" x14ac:dyDescent="0.2">
      <c r="A18" s="34"/>
      <c r="P18" s="9"/>
      <c r="Q18" s="4"/>
      <c r="R18" s="5"/>
      <c r="S18" s="4"/>
    </row>
    <row r="19" spans="1:24" x14ac:dyDescent="0.2">
      <c r="A19" s="34"/>
      <c r="P19" s="4"/>
      <c r="Q19" s="4"/>
      <c r="R19" s="5"/>
      <c r="S19" s="4"/>
    </row>
    <row r="20" spans="1:24" x14ac:dyDescent="0.2">
      <c r="A20" s="34"/>
      <c r="N20" s="9" t="s">
        <v>12</v>
      </c>
      <c r="O20" s="4"/>
      <c r="P20" s="5"/>
      <c r="Q20" s="4"/>
      <c r="R20" s="5"/>
    </row>
    <row r="21" spans="1:24" x14ac:dyDescent="0.2">
      <c r="N21" s="4" t="s">
        <v>11</v>
      </c>
      <c r="O21" s="4"/>
      <c r="P21" s="5" t="s">
        <v>11</v>
      </c>
      <c r="Q21" s="4"/>
      <c r="R21" s="5" t="s">
        <v>8</v>
      </c>
    </row>
    <row r="22" spans="1:24" x14ac:dyDescent="0.2">
      <c r="N22" s="4" t="s">
        <v>7</v>
      </c>
      <c r="O22" s="4"/>
      <c r="P22" s="5" t="s">
        <v>13</v>
      </c>
      <c r="Q22" s="4"/>
      <c r="R22" s="5" t="s">
        <v>14</v>
      </c>
    </row>
    <row r="23" spans="1:24" x14ac:dyDescent="0.2">
      <c r="N23" s="10">
        <f>SUM(N6:N17)</f>
        <v>35.380000000000003</v>
      </c>
      <c r="O23" s="10"/>
      <c r="P23" s="11">
        <f>SUM(P6:P17)</f>
        <v>49000</v>
      </c>
      <c r="Q23" s="10"/>
      <c r="R23" s="42">
        <f>P23/N23</f>
        <v>1384.9632560768796</v>
      </c>
    </row>
  </sheetData>
  <pageMargins left="0.7" right="0.19" top="0.75" bottom="0.75" header="0.3" footer="0.3"/>
  <pageSetup paperSize="5" scale="94" orientation="landscape" r:id="rId1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DRY FM&amp;COM.FM&amp;GRS</vt:lpstr>
      <vt:lpstr>GRAZING</vt:lpstr>
      <vt:lpstr>FALCON RNCH SALES-LINCOLN RANCH</vt:lpstr>
      <vt:lpstr>LDS TR.SALES</vt:lpstr>
      <vt:lpstr>IMP.COUNTY TR.SALES</vt:lpstr>
      <vt:lpstr>VAC.COUNTY TR.SALES</vt:lpstr>
      <vt:lpstr>SOUTH LIMON TR.SALES</vt:lpstr>
      <vt:lpstr>NORTH LIMON TR. SALES</vt:lpstr>
      <vt:lpstr>FOXX MESA RANCH</vt:lpstr>
      <vt:lpstr>'DRY FM&amp;COM.FM&amp;GRS'!Print_Area</vt:lpstr>
      <vt:lpstr>'FALCON RNCH SALES-LINCOLN RANCH'!Print_Area</vt:lpstr>
      <vt:lpstr>'FOXX MESA RANCH'!Print_Area</vt:lpstr>
      <vt:lpstr>GRAZING!Print_Area</vt:lpstr>
      <vt:lpstr>'IMP.COUNTY TR.SALES'!Print_Area</vt:lpstr>
      <vt:lpstr>'LDS TR.SALES'!Print_Area</vt:lpstr>
      <vt:lpstr>'NORTH LIMON TR. SALES'!Print_Area</vt:lpstr>
      <vt:lpstr>'SOUTH LIMON TR.SALES'!Print_Area</vt:lpstr>
      <vt:lpstr>'VAC.COUNTY TR.SALES'!Print_Area</vt:lpstr>
    </vt:vector>
  </TitlesOfParts>
  <Company>Assessor's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County</dc:creator>
  <cp:lastModifiedBy>Christi Hollenbaugh</cp:lastModifiedBy>
  <cp:lastPrinted>2022-01-20T22:21:32Z</cp:lastPrinted>
  <dcterms:created xsi:type="dcterms:W3CDTF">2000-05-02T15:58:26Z</dcterms:created>
  <dcterms:modified xsi:type="dcterms:W3CDTF">2022-01-20T22:21:55Z</dcterms:modified>
</cp:coreProperties>
</file>